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tmank01\OneDrive - Gateways School\KS3 Scheme of Work\Upper 4\Spreadsheets\U4 Spreadsheets\"/>
    </mc:Choice>
  </mc:AlternateContent>
  <bookViews>
    <workbookView xWindow="360" yWindow="36" windowWidth="11340" windowHeight="5988" tabRatio="873" activeTab="2"/>
  </bookViews>
  <sheets>
    <sheet name="Basic Formulae" sheetId="14" r:id="rId1"/>
    <sheet name="Sale" sheetId="13" r:id="rId2"/>
    <sheet name="Weather" sheetId="9" r:id="rId3"/>
    <sheet name="Bookings" sheetId="8" r:id="rId4"/>
    <sheet name="Sale ANSWERS" sheetId="12" r:id="rId5"/>
    <sheet name="Weather ANSWERS" sheetId="2" r:id="rId6"/>
    <sheet name="Bookings ANSWERS" sheetId="7" r:id="rId7"/>
  </sheets>
  <definedNames>
    <definedName name="Grades" localSheetId="0">'Basic Formulae'!$F$6:$G$12</definedName>
    <definedName name="Grades">#REF!</definedName>
  </definedNames>
  <calcPr calcId="152511"/>
</workbook>
</file>

<file path=xl/calcChain.xml><?xml version="1.0" encoding="utf-8"?>
<calcChain xmlns="http://schemas.openxmlformats.org/spreadsheetml/2006/main">
  <c r="I28" i="14" l="1"/>
  <c r="E49" i="12" l="1"/>
  <c r="D43" i="13"/>
  <c r="D46" i="13"/>
  <c r="F26" i="13"/>
  <c r="F24" i="13"/>
  <c r="F22" i="13"/>
  <c r="F21" i="13"/>
  <c r="F14" i="13"/>
  <c r="G12" i="13"/>
  <c r="C12" i="13"/>
  <c r="C49" i="13" s="1"/>
  <c r="E49" i="13" s="1"/>
  <c r="B12" i="12"/>
  <c r="F12" i="12"/>
  <c r="E21" i="12"/>
  <c r="E22" i="12"/>
  <c r="E24" i="12" s="1"/>
  <c r="E26" i="12" s="1"/>
  <c r="I16" i="14"/>
  <c r="I30" i="14"/>
  <c r="I29" i="14"/>
  <c r="I27" i="14"/>
  <c r="I26" i="14"/>
  <c r="I25" i="14"/>
  <c r="I24" i="14"/>
  <c r="I23" i="14"/>
  <c r="I22" i="14"/>
  <c r="I21" i="14"/>
  <c r="I20" i="14"/>
  <c r="I19" i="14"/>
  <c r="I18" i="14"/>
  <c r="J14" i="14" s="1"/>
  <c r="E62" i="14" s="1"/>
  <c r="I17" i="14"/>
  <c r="J58" i="14"/>
  <c r="J56" i="14"/>
  <c r="J54" i="14"/>
  <c r="J52" i="14"/>
  <c r="J50" i="14"/>
  <c r="J48" i="14"/>
  <c r="J46" i="14"/>
  <c r="J44" i="14"/>
  <c r="K42" i="14" s="1"/>
  <c r="E63" i="14" s="1"/>
  <c r="H5" i="7"/>
  <c r="H7" i="7"/>
  <c r="H9" i="7"/>
  <c r="H19" i="7"/>
  <c r="H21" i="7"/>
  <c r="H23" i="7"/>
  <c r="H27" i="7"/>
  <c r="P27" i="7"/>
  <c r="H29" i="7"/>
  <c r="H31" i="7" s="1"/>
  <c r="P29" i="7"/>
  <c r="P31" i="7"/>
  <c r="B17" i="2"/>
  <c r="C17" i="2"/>
  <c r="D17" i="2"/>
  <c r="B18" i="2"/>
  <c r="C18" i="2"/>
  <c r="D18" i="2"/>
  <c r="B19" i="2"/>
  <c r="C19" i="2"/>
  <c r="D19" i="2"/>
  <c r="B20" i="2"/>
  <c r="C20" i="2"/>
  <c r="D20" i="2"/>
  <c r="C12" i="12"/>
  <c r="C43" i="12"/>
  <c r="C46" i="12"/>
  <c r="E64" i="14" l="1"/>
  <c r="E66" i="14" s="1"/>
</calcChain>
</file>

<file path=xl/comments1.xml><?xml version="1.0" encoding="utf-8"?>
<comments xmlns="http://schemas.openxmlformats.org/spreadsheetml/2006/main">
  <authors>
    <author>MS</author>
  </authors>
  <commentList>
    <comment ref="B12" authorId="0" shapeId="0">
      <text>
        <r>
          <rPr>
            <sz val="8"/>
            <color indexed="81"/>
            <rFont val="Tahoma"/>
          </rPr>
          <t xml:space="preserve">You need a formula here
</t>
        </r>
      </text>
    </comment>
    <comment ref="F12" authorId="0" shapeId="0">
      <text>
        <r>
          <rPr>
            <sz val="8"/>
            <color indexed="81"/>
            <rFont val="Tahoma"/>
            <family val="2"/>
          </rPr>
          <t>You need a formula here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 xml:space="preserve">Who sold the most- Sean or Jane?
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
</t>
        </r>
      </text>
    </comment>
    <comment ref="E21" authorId="0" shapeId="0">
      <text>
        <r>
          <rPr>
            <sz val="8"/>
            <color indexed="81"/>
            <rFont val="Tahoma"/>
            <family val="2"/>
          </rPr>
          <t>You need a formula here</t>
        </r>
      </text>
    </comment>
    <comment ref="E22" authorId="0" shapeId="0">
      <text>
        <r>
          <rPr>
            <sz val="8"/>
            <color indexed="81"/>
            <rFont val="Tahoma"/>
            <family val="2"/>
          </rPr>
          <t>You need a formula here</t>
        </r>
        <r>
          <rPr>
            <sz val="8"/>
            <color indexed="81"/>
            <rFont val="Tahoma"/>
          </rPr>
          <t xml:space="preserve">
</t>
        </r>
      </text>
    </comment>
    <comment ref="E24" authorId="0" shapeId="0">
      <text>
        <r>
          <rPr>
            <sz val="8"/>
            <color indexed="81"/>
            <rFont val="Tahoma"/>
            <family val="2"/>
          </rPr>
          <t>You need a formula here</t>
        </r>
        <r>
          <rPr>
            <sz val="8"/>
            <color indexed="81"/>
            <rFont val="Tahoma"/>
          </rPr>
          <t xml:space="preserve">
</t>
        </r>
      </text>
    </comment>
    <comment ref="E26" authorId="0" shapeId="0">
      <text>
        <r>
          <rPr>
            <sz val="8"/>
            <color indexed="81"/>
            <rFont val="Tahoma"/>
            <family val="2"/>
          </rPr>
          <t>You need a formula here</t>
        </r>
        <r>
          <rPr>
            <sz val="8"/>
            <color indexed="81"/>
            <rFont val="Tahoma"/>
          </rPr>
          <t xml:space="preserve">
</t>
        </r>
      </text>
    </comment>
    <comment ref="C43" authorId="0" shapeId="0">
      <text>
        <r>
          <rPr>
            <sz val="8"/>
            <color indexed="81"/>
            <rFont val="Tahoma"/>
            <family val="2"/>
          </rPr>
          <t>total all numbers above</t>
        </r>
        <r>
          <rPr>
            <sz val="8"/>
            <color indexed="81"/>
            <rFont val="Tahoma"/>
          </rPr>
          <t xml:space="preserve">
</t>
        </r>
      </text>
    </comment>
    <comment ref="C46" authorId="0" shapeId="0">
      <text>
        <r>
          <rPr>
            <sz val="8"/>
            <color indexed="81"/>
            <rFont val="Tahoma"/>
            <family val="2"/>
          </rPr>
          <t>total all numbers above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MS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 xml:space="preserve">Average temperatures for each month in 2006 for Greece, France and Spain
</t>
        </r>
      </text>
    </comment>
    <comment ref="B17" authorId="0" shapeId="0">
      <text>
        <r>
          <rPr>
            <sz val="8"/>
            <color indexed="81"/>
            <rFont val="Tahoma"/>
          </rPr>
          <t xml:space="preserve">Use the =MIN() function
</t>
        </r>
      </text>
    </comment>
    <comment ref="C17" authorId="0" shapeId="0">
      <text>
        <r>
          <rPr>
            <sz val="8"/>
            <color indexed="81"/>
            <rFont val="Tahoma"/>
          </rPr>
          <t xml:space="preserve">Enter function
</t>
        </r>
      </text>
    </comment>
    <comment ref="D17" authorId="0" shapeId="0">
      <text>
        <r>
          <rPr>
            <sz val="8"/>
            <color indexed="81"/>
            <rFont val="Tahoma"/>
          </rPr>
          <t xml:space="preserve">Enter function
</t>
        </r>
      </text>
    </comment>
    <comment ref="B18" authorId="0" shapeId="0">
      <text>
        <r>
          <rPr>
            <sz val="8"/>
            <color indexed="81"/>
            <rFont val="Tahoma"/>
            <family val="2"/>
          </rPr>
          <t>Use the =MAX() function</t>
        </r>
        <r>
          <rPr>
            <sz val="8"/>
            <color indexed="81"/>
            <rFont val="Tahoma"/>
          </rPr>
          <t xml:space="preserve">
</t>
        </r>
      </text>
    </comment>
    <comment ref="C18" authorId="0" shapeId="0">
      <text>
        <r>
          <rPr>
            <sz val="8"/>
            <color indexed="81"/>
            <rFont val="Tahoma"/>
            <family val="2"/>
          </rPr>
          <t>Enter function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>Enter function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Use the =AVERAGE() function</t>
        </r>
        <r>
          <rPr>
            <sz val="8"/>
            <color indexed="81"/>
            <rFont val="Tahoma"/>
          </rPr>
          <t xml:space="preserve">
</t>
        </r>
      </text>
    </comment>
    <comment ref="C19" authorId="0" shapeId="0">
      <text>
        <r>
          <rPr>
            <sz val="8"/>
            <color indexed="81"/>
            <rFont val="Tahoma"/>
          </rPr>
          <t xml:space="preserve">Enter function
</t>
        </r>
      </text>
    </comment>
    <comment ref="D19" authorId="0" shapeId="0">
      <text>
        <r>
          <rPr>
            <sz val="8"/>
            <color indexed="81"/>
            <rFont val="Tahoma"/>
          </rPr>
          <t xml:space="preserve">Enter function
</t>
        </r>
      </text>
    </comment>
  </commentList>
</comments>
</file>

<file path=xl/comments3.xml><?xml version="1.0" encoding="utf-8"?>
<comments xmlns="http://schemas.openxmlformats.org/spreadsheetml/2006/main">
  <authors>
    <author>MS</author>
    <author>MSarwar</author>
  </authors>
  <commentList>
    <comment ref="H5" authorId="0" shapeId="0">
      <text>
        <r>
          <rPr>
            <sz val="9"/>
            <color indexed="81"/>
            <rFont val="Tahoma"/>
            <family val="2"/>
          </rPr>
          <t>Enter a formula to work out the total number of blue seats. i.e. mulitply the number of blue rows by the blue columns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Enter a COUNTIF function here, to show how many Adult tickets were sold in business class. COUNTIF counts  (i.e adds up) all the occurrences of a specified letter in a given cell range. In this example, the  cell range will be </t>
        </r>
        <r>
          <rPr>
            <b/>
            <sz val="9"/>
            <color indexed="18"/>
            <rFont val="Tahoma"/>
            <family val="2"/>
          </rPr>
          <t>E12</t>
        </r>
        <r>
          <rPr>
            <sz val="9"/>
            <color indexed="18"/>
            <rFont val="Tahoma"/>
            <family val="2"/>
          </rPr>
          <t xml:space="preserve"> to </t>
        </r>
        <r>
          <rPr>
            <b/>
            <sz val="9"/>
            <color indexed="18"/>
            <rFont val="Tahoma"/>
            <family val="2"/>
          </rPr>
          <t>I15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16"/>
            <rFont val="Tahoma"/>
            <family val="2"/>
          </rPr>
          <t>counting up all the</t>
        </r>
        <r>
          <rPr>
            <sz val="9"/>
            <color indexed="16"/>
            <rFont val="Tahoma"/>
            <family val="2"/>
          </rPr>
          <t xml:space="preserve"> </t>
        </r>
        <r>
          <rPr>
            <b/>
            <sz val="9"/>
            <color indexed="16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s (adult tickets) </t>
        </r>
        <r>
          <rPr>
            <b/>
            <sz val="9"/>
            <color indexed="81"/>
            <rFont val="Tahoma"/>
            <family val="2"/>
          </rPr>
          <t>=COUNTIF(</t>
        </r>
        <r>
          <rPr>
            <b/>
            <sz val="9"/>
            <color indexed="18"/>
            <rFont val="Tahoma"/>
            <family val="2"/>
          </rPr>
          <t>E12:I15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16"/>
            <rFont val="Tahoma"/>
            <family val="2"/>
          </rPr>
          <t>"A"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Enter a COUNTIF function here, to show how many Adult tickets were sold in business class. COUNTIF counts  (i.e adds up) all the occurrences of a specified letter in a given cell range. In this example, the  cell range will be </t>
        </r>
        <r>
          <rPr>
            <b/>
            <sz val="9"/>
            <color indexed="18"/>
            <rFont val="Tahoma"/>
            <family val="2"/>
          </rPr>
          <t>E12</t>
        </r>
        <r>
          <rPr>
            <sz val="9"/>
            <color indexed="18"/>
            <rFont val="Tahoma"/>
            <family val="2"/>
          </rPr>
          <t xml:space="preserve"> to </t>
        </r>
        <r>
          <rPr>
            <b/>
            <sz val="9"/>
            <color indexed="18"/>
            <rFont val="Tahoma"/>
            <family val="2"/>
          </rPr>
          <t>I15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16"/>
            <rFont val="Tahoma"/>
            <family val="2"/>
          </rPr>
          <t>counting up all the</t>
        </r>
        <r>
          <rPr>
            <sz val="9"/>
            <color indexed="16"/>
            <rFont val="Tahoma"/>
            <family val="2"/>
          </rPr>
          <t xml:space="preserve"> </t>
        </r>
        <r>
          <rPr>
            <b/>
            <sz val="9"/>
            <color indexed="16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s (adult tickets) </t>
        </r>
        <r>
          <rPr>
            <b/>
            <sz val="9"/>
            <color indexed="81"/>
            <rFont val="Tahoma"/>
            <family val="2"/>
          </rPr>
          <t>=COUNTIF(</t>
        </r>
        <r>
          <rPr>
            <b/>
            <sz val="9"/>
            <color indexed="18"/>
            <rFont val="Tahoma"/>
            <family val="2"/>
          </rPr>
          <t>E12:I15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16"/>
            <rFont val="Tahoma"/>
            <family val="2"/>
          </rPr>
          <t>"A"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Enter a formula to work out the total number of  economy class seats</t>
        </r>
        <r>
          <rPr>
            <sz val="8"/>
            <color indexed="81"/>
            <rFont val="Tahoma"/>
          </rPr>
          <t xml:space="preserve">
</t>
        </r>
      </text>
    </comment>
    <comment ref="H21" authorId="1" shapeId="0">
      <text>
        <r>
          <rPr>
            <sz val="9"/>
            <color indexed="81"/>
            <rFont val="Tahoma"/>
            <family val="2"/>
          </rPr>
          <t xml:space="preserve">Enter a COUNTIF function to total thel adult seats sold in economy class. </t>
        </r>
        <r>
          <rPr>
            <i/>
            <sz val="9"/>
            <color indexed="81"/>
            <rFont val="Tahoma"/>
            <family val="2"/>
          </rPr>
          <t>See cell H7 on how it's done</t>
        </r>
      </text>
    </comment>
    <comment ref="H23" authorId="1" shapeId="0">
      <text>
        <r>
          <rPr>
            <sz val="9"/>
            <color indexed="81"/>
            <rFont val="Tahoma"/>
            <family val="2"/>
          </rPr>
          <t xml:space="preserve">Enter a COUNTIF function to get the total of all CHILD seats sold in economy class. </t>
        </r>
        <r>
          <rPr>
            <i/>
            <sz val="9"/>
            <color indexed="81"/>
            <rFont val="Tahoma"/>
            <family val="2"/>
          </rPr>
          <t>See cell H9 on how it's done</t>
        </r>
      </text>
    </comment>
    <comment ref="H27" authorId="1" shapeId="0">
      <text>
        <r>
          <rPr>
            <sz val="9"/>
            <color indexed="81"/>
            <rFont val="Tahoma"/>
            <family val="2"/>
          </rPr>
          <t xml:space="preserve">Formula needed here -use COUNTIF
</t>
        </r>
        <r>
          <rPr>
            <sz val="8"/>
            <color indexed="81"/>
            <rFont val="Tahoma"/>
          </rPr>
          <t xml:space="preserve">
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Enter a formula here</t>
        </r>
        <r>
          <rPr>
            <sz val="8"/>
            <color indexed="81"/>
            <rFont val="Tahoma"/>
          </rPr>
          <t xml:space="preserve">
</t>
        </r>
      </text>
    </comment>
    <comment ref="H29" authorId="1" shapeId="0">
      <text>
        <r>
          <rPr>
            <sz val="9"/>
            <color indexed="81"/>
            <rFont val="Tahoma"/>
            <family val="2"/>
          </rPr>
          <t>Formula needed here - use COUNTIF</t>
        </r>
        <r>
          <rPr>
            <sz val="8"/>
            <color indexed="81"/>
            <rFont val="Tahoma"/>
          </rPr>
          <t xml:space="preserve">
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Enter a formula here</t>
        </r>
        <r>
          <rPr>
            <sz val="8"/>
            <color indexed="81"/>
            <rFont val="Tahoma"/>
          </rPr>
          <t xml:space="preserve">
</t>
        </r>
      </text>
    </comment>
    <comment ref="H31" authorId="1" shapeId="0">
      <text>
        <r>
          <rPr>
            <sz val="9"/>
            <color indexed="81"/>
            <rFont val="Tahoma"/>
            <family val="2"/>
          </rPr>
          <t>Formula needed here</t>
        </r>
        <r>
          <rPr>
            <sz val="8"/>
            <color indexed="81"/>
            <rFont val="Tahoma"/>
          </rPr>
          <t xml:space="preserve">
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Enter a formula here</t>
        </r>
      </text>
    </comment>
  </commentList>
</comments>
</file>

<file path=xl/comments4.xml><?xml version="1.0" encoding="utf-8"?>
<comments xmlns="http://schemas.openxmlformats.org/spreadsheetml/2006/main">
  <authors>
    <author>MS</author>
    <author>MSarwar</author>
  </authors>
  <commentList>
    <comment ref="B12" authorId="0" shapeId="0">
      <text>
        <r>
          <rPr>
            <sz val="8"/>
            <color indexed="81"/>
            <rFont val="Tahoma"/>
          </rPr>
          <t xml:space="preserve">You need a formula here
</t>
        </r>
      </text>
    </comment>
    <comment ref="F12" authorId="0" shapeId="0">
      <text>
        <r>
          <rPr>
            <sz val="8"/>
            <color indexed="81"/>
            <rFont val="Tahoma"/>
            <family val="2"/>
          </rPr>
          <t>You need a formula here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 xml:space="preserve">Who sold the most- Sean or Jane?
</t>
        </r>
        <r>
          <rPr>
            <b/>
            <sz val="8"/>
            <color indexed="81"/>
            <rFont val="Tahoma"/>
          </rPr>
          <t xml:space="preserve">
</t>
        </r>
        <r>
          <rPr>
            <sz val="8"/>
            <color indexed="81"/>
            <rFont val="Tahoma"/>
          </rPr>
          <t xml:space="preserve">
</t>
        </r>
      </text>
    </comment>
    <comment ref="E21" authorId="0" shapeId="0">
      <text>
        <r>
          <rPr>
            <sz val="8"/>
            <color indexed="81"/>
            <rFont val="Tahoma"/>
            <family val="2"/>
          </rPr>
          <t>You need a formula here</t>
        </r>
      </text>
    </comment>
    <comment ref="E22" authorId="0" shapeId="0">
      <text>
        <r>
          <rPr>
            <sz val="8"/>
            <color indexed="81"/>
            <rFont val="Tahoma"/>
            <family val="2"/>
          </rPr>
          <t>You need a formula here</t>
        </r>
        <r>
          <rPr>
            <sz val="8"/>
            <color indexed="81"/>
            <rFont val="Tahoma"/>
          </rPr>
          <t xml:space="preserve">
</t>
        </r>
      </text>
    </comment>
    <comment ref="E24" authorId="0" shapeId="0">
      <text>
        <r>
          <rPr>
            <sz val="8"/>
            <color indexed="81"/>
            <rFont val="Tahoma"/>
            <family val="2"/>
          </rPr>
          <t>You need a formula here</t>
        </r>
        <r>
          <rPr>
            <sz val="8"/>
            <color indexed="81"/>
            <rFont val="Tahoma"/>
          </rPr>
          <t xml:space="preserve">
</t>
        </r>
      </text>
    </comment>
    <comment ref="E26" authorId="0" shapeId="0">
      <text>
        <r>
          <rPr>
            <sz val="8"/>
            <color indexed="81"/>
            <rFont val="Tahoma"/>
            <family val="2"/>
          </rPr>
          <t>You need a formula here</t>
        </r>
        <r>
          <rPr>
            <sz val="8"/>
            <color indexed="81"/>
            <rFont val="Tahoma"/>
          </rPr>
          <t xml:space="preserve">
</t>
        </r>
      </text>
    </comment>
    <comment ref="C43" authorId="0" shapeId="0">
      <text>
        <r>
          <rPr>
            <sz val="8"/>
            <color indexed="81"/>
            <rFont val="Tahoma"/>
            <family val="2"/>
          </rPr>
          <t>total all numbers above</t>
        </r>
        <r>
          <rPr>
            <sz val="8"/>
            <color indexed="81"/>
            <rFont val="Tahoma"/>
          </rPr>
          <t xml:space="preserve">
</t>
        </r>
      </text>
    </comment>
    <comment ref="C46" authorId="1" shapeId="0">
      <text>
        <r>
          <rPr>
            <sz val="8"/>
            <color indexed="81"/>
            <rFont val="Tahoma"/>
            <family val="2"/>
          </rPr>
          <t xml:space="preserve">Total up cells </t>
        </r>
        <r>
          <rPr>
            <b/>
            <sz val="8"/>
            <color indexed="81"/>
            <rFont val="Tahoma"/>
            <family val="2"/>
          </rPr>
          <t>C35 to C42</t>
        </r>
        <r>
          <rPr>
            <sz val="8"/>
            <color indexed="81"/>
            <rFont val="Tahoma"/>
            <family val="2"/>
          </rPr>
          <t xml:space="preserve"> uisng the </t>
        </r>
        <r>
          <rPr>
            <b/>
            <sz val="8"/>
            <color indexed="81"/>
            <rFont val="Tahoma"/>
            <family val="2"/>
          </rPr>
          <t>autosum</t>
        </r>
      </text>
    </comment>
  </commentList>
</comments>
</file>

<file path=xl/comments5.xml><?xml version="1.0" encoding="utf-8"?>
<comments xmlns="http://schemas.openxmlformats.org/spreadsheetml/2006/main">
  <authors>
    <author>MS</author>
    <author>MSarwar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 xml:space="preserve">Average temperatures for each month in 2006 for Greece, France and Spain
</t>
        </r>
      </text>
    </comment>
    <comment ref="B17" authorId="0" shapeId="0">
      <text>
        <r>
          <rPr>
            <sz val="8"/>
            <color indexed="81"/>
            <rFont val="Tahoma"/>
          </rPr>
          <t xml:space="preserve">Use the =MIN() function
</t>
        </r>
      </text>
    </comment>
    <comment ref="B18" authorId="0" shapeId="0">
      <text>
        <r>
          <rPr>
            <sz val="8"/>
            <color indexed="81"/>
            <rFont val="Tahoma"/>
            <family val="2"/>
          </rPr>
          <t>Use the =MAX() function</t>
        </r>
        <r>
          <rPr>
            <sz val="8"/>
            <color indexed="81"/>
            <rFont val="Tahoma"/>
          </rPr>
          <t xml:space="preserve">
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Use the =AVERAGE() function</t>
        </r>
        <r>
          <rPr>
            <sz val="8"/>
            <color indexed="81"/>
            <rFont val="Tahoma"/>
          </rPr>
          <t xml:space="preserve">
</t>
        </r>
      </text>
    </comment>
    <comment ref="A20" authorId="1" shapeId="0">
      <text>
        <r>
          <rPr>
            <sz val="8"/>
            <color indexed="81"/>
            <rFont val="Tahoma"/>
            <family val="2"/>
          </rPr>
          <t xml:space="preserve">Hint: MODE means
the most frequent i.e. most frequent temperature. Do </t>
        </r>
        <r>
          <rPr>
            <b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enter a formula here!</t>
        </r>
        <r>
          <rPr>
            <sz val="8"/>
            <color indexed="81"/>
            <rFont val="Tahoma"/>
          </rPr>
          <t xml:space="preserve">
</t>
        </r>
      </text>
    </comment>
    <comment ref="B20" authorId="0" shapeId="0">
      <text>
        <r>
          <rPr>
            <sz val="8"/>
            <color indexed="81"/>
            <rFont val="Tahoma"/>
            <family val="2"/>
          </rPr>
          <t xml:space="preserve">Use the =MODE() function
</t>
        </r>
      </text>
    </comment>
  </commentList>
</comments>
</file>

<file path=xl/comments6.xml><?xml version="1.0" encoding="utf-8"?>
<comments xmlns="http://schemas.openxmlformats.org/spreadsheetml/2006/main">
  <authors>
    <author>MS</author>
    <author>MSarwar</author>
  </authors>
  <commentList>
    <comment ref="H5" authorId="0" shapeId="0">
      <text>
        <r>
          <rPr>
            <sz val="9"/>
            <color indexed="81"/>
            <rFont val="Tahoma"/>
            <family val="2"/>
          </rPr>
          <t>Enter a formula to work out the total number of blue seats. i.e. mulitply the number of blue rows by the blue columns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Enter a COUNTIF function here, to show how many Adult tickets were sold in business class. COUNTIF counts  (i.e adds up) all the occurrences of a specified letter in a given cell range. In this example, the  cell range will be </t>
        </r>
        <r>
          <rPr>
            <b/>
            <sz val="9"/>
            <color indexed="18"/>
            <rFont val="Tahoma"/>
            <family val="2"/>
          </rPr>
          <t>E12</t>
        </r>
        <r>
          <rPr>
            <sz val="9"/>
            <color indexed="18"/>
            <rFont val="Tahoma"/>
            <family val="2"/>
          </rPr>
          <t xml:space="preserve"> to </t>
        </r>
        <r>
          <rPr>
            <b/>
            <sz val="9"/>
            <color indexed="18"/>
            <rFont val="Tahoma"/>
            <family val="2"/>
          </rPr>
          <t>I15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16"/>
            <rFont val="Tahoma"/>
            <family val="2"/>
          </rPr>
          <t>counting up all the</t>
        </r>
        <r>
          <rPr>
            <sz val="9"/>
            <color indexed="16"/>
            <rFont val="Tahoma"/>
            <family val="2"/>
          </rPr>
          <t xml:space="preserve"> </t>
        </r>
        <r>
          <rPr>
            <b/>
            <sz val="9"/>
            <color indexed="16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s (adult tickets) </t>
        </r>
        <r>
          <rPr>
            <b/>
            <sz val="9"/>
            <color indexed="81"/>
            <rFont val="Tahoma"/>
            <family val="2"/>
          </rPr>
          <t>=COUNTIF(</t>
        </r>
        <r>
          <rPr>
            <b/>
            <sz val="9"/>
            <color indexed="18"/>
            <rFont val="Tahoma"/>
            <family val="2"/>
          </rPr>
          <t>E12:I15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16"/>
            <rFont val="Tahoma"/>
            <family val="2"/>
          </rPr>
          <t>"A"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Enter a COUNTIF function here, to show how many Adult tickets were sold in business class. COUNTIF counts  (i.e adds up) all the occurrences of a specified letter in a given cell range. In this example, the  cell range will be </t>
        </r>
        <r>
          <rPr>
            <b/>
            <sz val="9"/>
            <color indexed="18"/>
            <rFont val="Tahoma"/>
            <family val="2"/>
          </rPr>
          <t>E12</t>
        </r>
        <r>
          <rPr>
            <sz val="9"/>
            <color indexed="18"/>
            <rFont val="Tahoma"/>
            <family val="2"/>
          </rPr>
          <t xml:space="preserve"> to </t>
        </r>
        <r>
          <rPr>
            <b/>
            <sz val="9"/>
            <color indexed="18"/>
            <rFont val="Tahoma"/>
            <family val="2"/>
          </rPr>
          <t>I15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16"/>
            <rFont val="Tahoma"/>
            <family val="2"/>
          </rPr>
          <t>counting up all the</t>
        </r>
        <r>
          <rPr>
            <sz val="9"/>
            <color indexed="16"/>
            <rFont val="Tahoma"/>
            <family val="2"/>
          </rPr>
          <t xml:space="preserve"> </t>
        </r>
        <r>
          <rPr>
            <b/>
            <sz val="9"/>
            <color indexed="16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s (adult tickets) </t>
        </r>
        <r>
          <rPr>
            <b/>
            <sz val="9"/>
            <color indexed="81"/>
            <rFont val="Tahoma"/>
            <family val="2"/>
          </rPr>
          <t>=COUNTIF(</t>
        </r>
        <r>
          <rPr>
            <b/>
            <sz val="9"/>
            <color indexed="18"/>
            <rFont val="Tahoma"/>
            <family val="2"/>
          </rPr>
          <t>E12:I15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16"/>
            <rFont val="Tahoma"/>
            <family val="2"/>
          </rPr>
          <t>"A"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Enter a formula to work out the total number of  economy class seats</t>
        </r>
        <r>
          <rPr>
            <sz val="8"/>
            <color indexed="81"/>
            <rFont val="Tahoma"/>
          </rPr>
          <t xml:space="preserve">
</t>
        </r>
      </text>
    </comment>
    <comment ref="H21" authorId="1" shapeId="0">
      <text>
        <r>
          <rPr>
            <sz val="9"/>
            <color indexed="81"/>
            <rFont val="Tahoma"/>
            <family val="2"/>
          </rPr>
          <t xml:space="preserve">Enter a COUNTIF function to total thel adult seats sold in economy class. </t>
        </r>
        <r>
          <rPr>
            <i/>
            <sz val="9"/>
            <color indexed="81"/>
            <rFont val="Tahoma"/>
            <family val="2"/>
          </rPr>
          <t>See cell H7 on how it's done</t>
        </r>
      </text>
    </comment>
    <comment ref="H23" authorId="1" shapeId="0">
      <text>
        <r>
          <rPr>
            <sz val="9"/>
            <color indexed="81"/>
            <rFont val="Tahoma"/>
            <family val="2"/>
          </rPr>
          <t xml:space="preserve">Enter a COUNTIF function to get the total of all CHILD seats sold in economy class. </t>
        </r>
        <r>
          <rPr>
            <i/>
            <sz val="9"/>
            <color indexed="81"/>
            <rFont val="Tahoma"/>
            <family val="2"/>
          </rPr>
          <t>See cell H9 on how it's done</t>
        </r>
      </text>
    </comment>
    <comment ref="H27" authorId="1" shapeId="0">
      <text>
        <r>
          <rPr>
            <sz val="9"/>
            <color indexed="81"/>
            <rFont val="Tahoma"/>
            <family val="2"/>
          </rPr>
          <t xml:space="preserve">Formula needed here -use COUNTIF
</t>
        </r>
        <r>
          <rPr>
            <sz val="8"/>
            <color indexed="81"/>
            <rFont val="Tahoma"/>
          </rPr>
          <t xml:space="preserve">
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Enter a formula here</t>
        </r>
        <r>
          <rPr>
            <sz val="8"/>
            <color indexed="81"/>
            <rFont val="Tahoma"/>
          </rPr>
          <t xml:space="preserve">
</t>
        </r>
      </text>
    </comment>
    <comment ref="H29" authorId="1" shapeId="0">
      <text>
        <r>
          <rPr>
            <sz val="9"/>
            <color indexed="81"/>
            <rFont val="Tahoma"/>
            <family val="2"/>
          </rPr>
          <t>Formula needed here - use COUNTIF</t>
        </r>
        <r>
          <rPr>
            <sz val="8"/>
            <color indexed="81"/>
            <rFont val="Tahoma"/>
          </rPr>
          <t xml:space="preserve">
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Enter a formula here</t>
        </r>
        <r>
          <rPr>
            <sz val="8"/>
            <color indexed="81"/>
            <rFont val="Tahoma"/>
          </rPr>
          <t xml:space="preserve">
</t>
        </r>
      </text>
    </comment>
    <comment ref="H31" authorId="1" shapeId="0">
      <text>
        <r>
          <rPr>
            <sz val="9"/>
            <color indexed="81"/>
            <rFont val="Tahoma"/>
            <family val="2"/>
          </rPr>
          <t>Formula needed here</t>
        </r>
        <r>
          <rPr>
            <sz val="8"/>
            <color indexed="81"/>
            <rFont val="Tahoma"/>
          </rPr>
          <t xml:space="preserve">
</t>
        </r>
      </text>
    </comment>
    <comment ref="P31" authorId="0" shapeId="0">
      <text>
        <r>
          <rPr>
            <sz val="9"/>
            <color indexed="81"/>
            <rFont val="Tahoma"/>
            <family val="2"/>
          </rPr>
          <t>Enter a formula here</t>
        </r>
      </text>
    </comment>
  </commentList>
</comments>
</file>

<file path=xl/sharedStrings.xml><?xml version="1.0" encoding="utf-8"?>
<sst xmlns="http://schemas.openxmlformats.org/spreadsheetml/2006/main" count="405" uniqueCount="164">
  <si>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</si>
  <si>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</si>
  <si>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</si>
  <si>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</si>
  <si>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</si>
  <si>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</si>
  <si>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</si>
  <si>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</si>
  <si>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</si>
  <si>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</si>
  <si>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</si>
  <si>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</si>
  <si>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</si>
  <si>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 xml:space="preserve">Greece           </t>
  </si>
  <si>
    <t xml:space="preserve"> Spain          </t>
  </si>
  <si>
    <t>HOLIDAY WEATHER</t>
  </si>
  <si>
    <t>A</t>
  </si>
  <si>
    <t>Total Seats</t>
  </si>
  <si>
    <t>C</t>
  </si>
  <si>
    <t>BUSINESS CLASS Tickets</t>
  </si>
  <si>
    <t>Total Tickets Sold</t>
  </si>
  <si>
    <t>Total Child Tickets</t>
  </si>
  <si>
    <t>Total Adult Tickets</t>
  </si>
  <si>
    <t>ECONOMY CLASS Tickets</t>
  </si>
  <si>
    <t>C O S Y    J E T</t>
  </si>
  <si>
    <t>FLY</t>
  </si>
  <si>
    <t>COSY JET AIRLINE BOOKING STSYEM</t>
  </si>
  <si>
    <t>Business Class Empty Seats</t>
  </si>
  <si>
    <t>Economy Class Empty Seats</t>
  </si>
  <si>
    <t>A = Adult</t>
  </si>
  <si>
    <t>Total Empty/Unsold Seats</t>
  </si>
  <si>
    <t>Average Temp</t>
  </si>
  <si>
    <t>Minimum Temp</t>
  </si>
  <si>
    <t>Maximum Temp</t>
  </si>
  <si>
    <t>Mode Temp</t>
  </si>
  <si>
    <t>GRAND TOTALS</t>
  </si>
  <si>
    <t xml:space="preserve"> </t>
  </si>
  <si>
    <t>Total number of adults</t>
  </si>
  <si>
    <t>Total number of children</t>
  </si>
  <si>
    <t>Challenge Task</t>
  </si>
  <si>
    <t xml:space="preserve">France    </t>
  </si>
  <si>
    <t>C = Child</t>
  </si>
  <si>
    <t>TASK 2  - change the bookings for the seats, to test if your functions are working</t>
  </si>
  <si>
    <r>
      <t xml:space="preserve">TASK 1  - You need to complete the formula for each of the cells with a </t>
    </r>
    <r>
      <rPr>
        <sz val="11"/>
        <color indexed="10"/>
        <rFont val="Arial"/>
        <family val="2"/>
      </rPr>
      <t>red triangle</t>
    </r>
    <r>
      <rPr>
        <sz val="11"/>
        <color indexed="9"/>
        <rFont val="Arial"/>
        <family val="2"/>
      </rPr>
      <t xml:space="preserve"> on</t>
    </r>
  </si>
  <si>
    <r>
      <t xml:space="preserve">                     Start with the </t>
    </r>
    <r>
      <rPr>
        <sz val="10"/>
        <color indexed="48"/>
        <rFont val="Arial"/>
        <family val="2"/>
      </rPr>
      <t>BUSINESS CLASS tickets</t>
    </r>
    <r>
      <rPr>
        <sz val="10"/>
        <color indexed="9"/>
        <rFont val="Arial"/>
        <family val="2"/>
      </rPr>
      <t xml:space="preserve"> section where detailed hints are given</t>
    </r>
  </si>
  <si>
    <r>
      <t xml:space="preserve">Hotel Sol  </t>
    </r>
    <r>
      <rPr>
        <b/>
        <sz val="8"/>
        <rFont val="Arial"/>
        <family val="2"/>
      </rPr>
      <t xml:space="preserve">        Athens</t>
    </r>
  </si>
  <si>
    <r>
      <t xml:space="preserve">Hotel Grande </t>
    </r>
    <r>
      <rPr>
        <b/>
        <sz val="8"/>
        <rFont val="Arial"/>
        <family val="2"/>
      </rPr>
      <t>Paris</t>
    </r>
  </si>
  <si>
    <r>
      <t>Hotel Bueno</t>
    </r>
    <r>
      <rPr>
        <b/>
        <sz val="8"/>
        <rFont val="Arial"/>
        <family val="2"/>
      </rPr>
      <t xml:space="preserve"> Barcelona</t>
    </r>
  </si>
  <si>
    <t>TASK 2 -  Create a line graph to compare the weather for the three countries. Can you see anything odd on the graph?</t>
  </si>
  <si>
    <t>ANSWER SHEET FOR TEACHER</t>
  </si>
  <si>
    <t>TASK 1</t>
  </si>
  <si>
    <t>Sean and Jane are doing a car boot sale and have priced up the following items.</t>
  </si>
  <si>
    <t>Sean</t>
  </si>
  <si>
    <t>Jane</t>
  </si>
  <si>
    <t>Toy car</t>
  </si>
  <si>
    <t>Doll house</t>
  </si>
  <si>
    <t>Computer game</t>
  </si>
  <si>
    <t>Racing bike</t>
  </si>
  <si>
    <t>Train set</t>
  </si>
  <si>
    <t>Monopoly game</t>
  </si>
  <si>
    <t>BMX bike</t>
  </si>
  <si>
    <t>Old coat</t>
  </si>
  <si>
    <t>Old football boots</t>
  </si>
  <si>
    <t>Video</t>
  </si>
  <si>
    <t>Total</t>
  </si>
  <si>
    <t>Who will get the most money if they sell everything?</t>
  </si>
  <si>
    <t>TASK 2</t>
  </si>
  <si>
    <t>They also have some CDs and DVDs to sell.</t>
  </si>
  <si>
    <t>Cost Each</t>
  </si>
  <si>
    <t>Number</t>
  </si>
  <si>
    <t>CDs</t>
  </si>
  <si>
    <t>DVDs</t>
  </si>
  <si>
    <t>How much will they make if they sell everything ?</t>
  </si>
  <si>
    <t>(all car boot sale items and the CD/DVDs)</t>
  </si>
  <si>
    <t>AUTOSUM TASK</t>
  </si>
  <si>
    <t>Find the total of this list of numbers</t>
  </si>
  <si>
    <t>Total =</t>
  </si>
  <si>
    <t xml:space="preserve">Total using Autosum = </t>
  </si>
  <si>
    <t>=B6+B7+B8+B9+B10</t>
  </si>
  <si>
    <t>=F6+F7+F8+F9+F10</t>
  </si>
  <si>
    <t>=C21*D21</t>
  </si>
  <si>
    <t>=C22*D22</t>
  </si>
  <si>
    <t>=E21+E22</t>
  </si>
  <si>
    <t>=C35+C36+C37+C38+C39+C40+C41+C42</t>
  </si>
  <si>
    <t>=SUM(C35:C42)</t>
  </si>
  <si>
    <t>Enter formulae in cells that have a red triangle</t>
  </si>
  <si>
    <r>
      <t xml:space="preserve">Enter formulae in cells that have a red triangle only </t>
    </r>
    <r>
      <rPr>
        <sz val="9"/>
        <color indexed="23"/>
        <rFont val="Calibri"/>
      </rPr>
      <t>the rest of the spreadsheet is protected</t>
    </r>
  </si>
  <si>
    <t>This spreadsheet is protected, only in the red boxes formulae can be entered</t>
  </si>
  <si>
    <t>How to work out a fomula or calculation</t>
  </si>
  <si>
    <t>Spreadsheet Operators</t>
  </si>
  <si>
    <t>1) Click on the cell you want to hold the answer in</t>
  </si>
  <si>
    <t xml:space="preserve">  </t>
  </si>
  <si>
    <t>Add</t>
  </si>
  <si>
    <t>+</t>
  </si>
  <si>
    <t>plus</t>
  </si>
  <si>
    <t xml:space="preserve">3) Enter the cell reference of  your first number </t>
  </si>
  <si>
    <t>Subtract</t>
  </si>
  <si>
    <t>-</t>
  </si>
  <si>
    <t>minus</t>
  </si>
  <si>
    <t>4) Enter the operator  i.e. add, subtract etc</t>
  </si>
  <si>
    <t>Multiply</t>
  </si>
  <si>
    <t>*</t>
  </si>
  <si>
    <t>star</t>
  </si>
  <si>
    <t xml:space="preserve">5) Enter the cell reference of your second number </t>
  </si>
  <si>
    <t>Divide</t>
  </si>
  <si>
    <t>/</t>
  </si>
  <si>
    <t>forward slash</t>
  </si>
  <si>
    <t>6) Click on 'Enter' on keyboard</t>
  </si>
  <si>
    <t>Work out the following  as a formula, use Number 1 then Number 2</t>
  </si>
  <si>
    <t>Number 1</t>
  </si>
  <si>
    <t>Do What ?</t>
  </si>
  <si>
    <t>Number 2</t>
  </si>
  <si>
    <t xml:space="preserve">Formula Answer </t>
  </si>
  <si>
    <t>Correct?</t>
  </si>
  <si>
    <t>/8</t>
  </si>
  <si>
    <t xml:space="preserve">Add </t>
  </si>
  <si>
    <t xml:space="preserve">Subtract </t>
  </si>
  <si>
    <t>Mulitply</t>
  </si>
  <si>
    <t xml:space="preserve">TASK 2    </t>
  </si>
  <si>
    <t xml:space="preserve">Work out the following by putting in the numbers into the cells </t>
  </si>
  <si>
    <t>then put the formula which will calculate it  in the Answer box provided</t>
  </si>
  <si>
    <t>You need to enter a formula similar to tak 1</t>
  </si>
  <si>
    <t xml:space="preserve"> but this time, use three cells for your numbers 1, 2 and 3</t>
  </si>
  <si>
    <t>put your formula in the yellow Answer box</t>
  </si>
  <si>
    <t>Number 3</t>
  </si>
  <si>
    <t xml:space="preserve">1) Add 5 and 3 and 2 </t>
  </si>
  <si>
    <t>2) Add  10, 20 , 30</t>
  </si>
  <si>
    <t>3) Subtract 3 and  4 from 20</t>
  </si>
  <si>
    <t>4) Subtract 30 and 50 from 100</t>
  </si>
  <si>
    <t>5) Multipy 2 by 2 then by 2</t>
  </si>
  <si>
    <t>6) Multiply 10 by 2 then by 5</t>
  </si>
  <si>
    <t>7) Divide 100 by 2 then again by 2</t>
  </si>
  <si>
    <t>8) Divide 100 by 4 then again by 5</t>
  </si>
  <si>
    <t>Your Mark for TASK 1 is</t>
  </si>
  <si>
    <t>out of 8</t>
  </si>
  <si>
    <t>Your Mark for TASK 2 is</t>
  </si>
  <si>
    <t xml:space="preserve">Your total is </t>
  </si>
  <si>
    <t>out of 16</t>
  </si>
  <si>
    <t xml:space="preserve">Your grade is </t>
  </si>
  <si>
    <t>Grade Boundaries:</t>
  </si>
  <si>
    <t>Mark</t>
  </si>
  <si>
    <t>Grade</t>
  </si>
  <si>
    <t>F</t>
  </si>
  <si>
    <t>E</t>
  </si>
  <si>
    <t>D</t>
  </si>
  <si>
    <t>B</t>
  </si>
  <si>
    <t>A*</t>
  </si>
  <si>
    <r>
      <t>2) Enter the</t>
    </r>
    <r>
      <rPr>
        <b/>
        <sz val="11"/>
        <rFont val="Arial"/>
        <family val="2"/>
      </rPr>
      <t xml:space="preserve"> = </t>
    </r>
    <r>
      <rPr>
        <sz val="11"/>
        <rFont val="Arial"/>
        <family val="2"/>
      </rPr>
      <t>sign</t>
    </r>
  </si>
  <si>
    <t>=B12+F12+E24</t>
  </si>
  <si>
    <r>
      <t xml:space="preserve">TASK 1  - Enter a function for each of the cells inside </t>
    </r>
    <r>
      <rPr>
        <sz val="11"/>
        <color indexed="10"/>
        <rFont val="Arial"/>
        <family val="2"/>
      </rPr>
      <t>the red rectangle</t>
    </r>
  </si>
  <si>
    <r>
      <t xml:space="preserve">TASK 1  - Enter a function for each of the cells inside the </t>
    </r>
    <r>
      <rPr>
        <sz val="11"/>
        <color indexed="10"/>
        <rFont val="Arial"/>
        <family val="2"/>
      </rPr>
      <t>red rectangle</t>
    </r>
  </si>
  <si>
    <t xml:space="preserve">ANSWER SHEET FOR TEACHER  </t>
  </si>
  <si>
    <t xml:space="preserve">  Click CTRL + Apostrophe (i.e key under Esc) to see all formuale</t>
  </si>
  <si>
    <t>All 3 countries' temp goes up then comes down uniformly, however,</t>
  </si>
  <si>
    <t>for France, in July, it went down then up again - this looks like a mistake and input error!</t>
  </si>
  <si>
    <t>TASK 3  - change cells P27,P29 &amp; P31 to use a COUNTBLANK function instead of COUNTIF</t>
  </si>
  <si>
    <t>You have scored:</t>
  </si>
  <si>
    <t>out of 9</t>
  </si>
  <si>
    <t>Comment</t>
  </si>
  <si>
    <t>(B) Excellent, well done!</t>
  </si>
  <si>
    <t>(A) Wow, a Perfect score!</t>
  </si>
  <si>
    <t>(C) That's good, well done!</t>
  </si>
  <si>
    <t>(D) You did OK!</t>
  </si>
  <si>
    <t>(E) You need to try again!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</si>
</sst>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8" x14ac:knownFonts="1">
    <font>
      <sz val="10"/>
      <name val="Arial"/>
    </font>
    <font>
      <sz val="10"/>
      <name val="Arial"/>
    </font>
    <font>
      <sz val="8"/>
      <color indexed="81"/>
      <name val="Tahoma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6"/>
      <name val="Comic Sans MS"/>
      <family val="4"/>
    </font>
    <font>
      <sz val="10"/>
      <color indexed="17"/>
      <name val="Arial"/>
    </font>
    <font>
      <sz val="12"/>
      <name val="Arial"/>
    </font>
    <font>
      <sz val="10"/>
      <color indexed="9"/>
      <name val="Arial"/>
      <family val="2"/>
    </font>
    <font>
      <sz val="10"/>
      <color indexed="23"/>
      <name val="Arial"/>
    </font>
    <font>
      <b/>
      <sz val="10"/>
      <color indexed="12"/>
      <name val="Arial"/>
      <family val="2"/>
    </font>
    <font>
      <sz val="10"/>
      <color indexed="12"/>
      <name val="Arial"/>
    </font>
    <font>
      <sz val="14"/>
      <name val="Comic Sans MS"/>
      <family val="4"/>
    </font>
    <font>
      <sz val="12"/>
      <name val="Comic Sans MS"/>
      <family val="4"/>
    </font>
    <font>
      <sz val="12"/>
      <color indexed="18"/>
      <name val="Arial"/>
      <family val="2"/>
    </font>
    <font>
      <sz val="12"/>
      <color indexed="16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sz val="10"/>
      <name val="Arial Rounded MT Bold"/>
      <family val="2"/>
    </font>
    <font>
      <b/>
      <sz val="10"/>
      <color indexed="47"/>
      <name val="Arial Rounded MT Bold"/>
      <family val="2"/>
    </font>
    <font>
      <b/>
      <sz val="12"/>
      <color indexed="47"/>
      <name val="Arial Rounded MT Bold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23"/>
      <name val="Arial"/>
      <family val="2"/>
    </font>
    <font>
      <b/>
      <sz val="8"/>
      <color indexed="81"/>
      <name val="Tahoma"/>
    </font>
    <font>
      <b/>
      <sz val="10"/>
      <color indexed="54"/>
      <name val="Arial"/>
      <family val="2"/>
    </font>
    <font>
      <sz val="9"/>
      <color indexed="18"/>
      <name val="Tahoma"/>
      <family val="2"/>
    </font>
    <font>
      <b/>
      <sz val="9"/>
      <color indexed="18"/>
      <name val="Tahoma"/>
      <family val="2"/>
    </font>
    <font>
      <sz val="9"/>
      <color indexed="16"/>
      <name val="Tahoma"/>
      <family val="2"/>
    </font>
    <font>
      <b/>
      <sz val="9"/>
      <color indexed="16"/>
      <name val="Tahoma"/>
      <family val="2"/>
    </font>
    <font>
      <sz val="11"/>
      <color indexed="9"/>
      <name val="Arial"/>
      <family val="2"/>
    </font>
    <font>
      <b/>
      <sz val="9"/>
      <color indexed="9"/>
      <name val="Arial Rounded MT Bold"/>
      <family val="2"/>
    </font>
    <font>
      <sz val="11"/>
      <color indexed="10"/>
      <name val="Arial"/>
      <family val="2"/>
    </font>
    <font>
      <sz val="10"/>
      <color indexed="4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81"/>
      <name val="Tahoma"/>
      <family val="2"/>
    </font>
    <font>
      <sz val="10"/>
      <color indexed="23"/>
      <name val="Arial"/>
      <family val="2"/>
    </font>
    <font>
      <b/>
      <sz val="11"/>
      <color indexed="20"/>
      <name val="Arial"/>
      <family val="2"/>
    </font>
    <font>
      <b/>
      <sz val="12"/>
      <color indexed="16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color indexed="16"/>
      <name val="Calibri"/>
    </font>
    <font>
      <sz val="9"/>
      <color indexed="8"/>
      <name val="Calibri"/>
      <family val="2"/>
    </font>
    <font>
      <b/>
      <sz val="11"/>
      <color indexed="8"/>
      <name val="Calibri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62"/>
      <name val="Calibri"/>
      <family val="2"/>
    </font>
    <font>
      <b/>
      <sz val="10"/>
      <color indexed="20"/>
      <name val="Calibri"/>
      <family val="2"/>
    </font>
    <font>
      <b/>
      <sz val="10"/>
      <color indexed="8"/>
      <name val="Calibri"/>
    </font>
    <font>
      <sz val="10"/>
      <color indexed="8"/>
      <name val="Calibri"/>
    </font>
    <font>
      <b/>
      <sz val="9"/>
      <color indexed="8"/>
      <name val="Calibri"/>
    </font>
    <font>
      <sz val="11"/>
      <color indexed="8"/>
      <name val="Calibri"/>
    </font>
    <font>
      <b/>
      <sz val="10"/>
      <color indexed="8"/>
      <name val="Calibri"/>
      <family val="2"/>
    </font>
    <font>
      <b/>
      <sz val="11"/>
      <color indexed="16"/>
      <name val="Calibri"/>
    </font>
    <font>
      <sz val="9"/>
      <color indexed="9"/>
      <name val="Calibri"/>
      <family val="2"/>
    </font>
    <font>
      <b/>
      <sz val="9"/>
      <name val="Calibri"/>
    </font>
    <font>
      <b/>
      <sz val="11"/>
      <color indexed="63"/>
      <name val="Calibri"/>
    </font>
    <font>
      <b/>
      <sz val="10"/>
      <color indexed="63"/>
      <name val="Calibri"/>
    </font>
    <font>
      <sz val="9"/>
      <color indexed="10"/>
      <name val="Calibri"/>
      <family val="2"/>
    </font>
    <font>
      <sz val="9"/>
      <color indexed="23"/>
      <name val="Calibri"/>
    </font>
    <font>
      <sz val="8"/>
      <name val="Arial"/>
    </font>
    <font>
      <sz val="11"/>
      <name val="Arial"/>
      <family val="2"/>
    </font>
    <font>
      <b/>
      <sz val="11"/>
      <color indexed="16"/>
      <name val="Arial"/>
      <family val="2"/>
    </font>
    <font>
      <b/>
      <i/>
      <sz val="9"/>
      <color indexed="16"/>
      <name val="Arial"/>
      <family val="2"/>
    </font>
    <font>
      <b/>
      <sz val="11"/>
      <color indexed="18"/>
      <name val="Arial"/>
      <family val="2"/>
    </font>
    <font>
      <b/>
      <sz val="16"/>
      <color indexed="18"/>
      <name val="Arial"/>
      <family val="2"/>
    </font>
    <font>
      <b/>
      <i/>
      <sz val="9"/>
      <color indexed="18"/>
      <name val="Arial"/>
      <family val="2"/>
    </font>
    <font>
      <b/>
      <sz val="16"/>
      <color indexed="20"/>
      <name val="Arial"/>
      <family val="2"/>
    </font>
    <font>
      <b/>
      <i/>
      <sz val="9"/>
      <color indexed="20"/>
      <name val="Arial"/>
      <family val="2"/>
    </font>
    <font>
      <b/>
      <sz val="11"/>
      <color indexed="17"/>
      <name val="Arial"/>
      <family val="2"/>
    </font>
    <font>
      <b/>
      <sz val="16"/>
      <color indexed="17"/>
      <name val="Arial"/>
      <family val="2"/>
    </font>
    <font>
      <b/>
      <i/>
      <sz val="9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</font>
    <font>
      <i/>
      <sz val="11"/>
      <name val="Arial"/>
      <family val="2"/>
    </font>
    <font>
      <sz val="11"/>
      <name val="Arial"/>
    </font>
    <font>
      <sz val="10"/>
      <color indexed="23"/>
      <name val="Tahoma"/>
      <family val="2"/>
    </font>
    <font>
      <b/>
      <sz val="9"/>
      <color indexed="10"/>
      <name val="Calibri"/>
    </font>
    <font>
      <b/>
      <sz val="9"/>
      <color indexed="63"/>
      <name val="Calibri"/>
    </font>
    <font>
      <sz val="9"/>
      <color indexed="10"/>
      <name val="Calibri"/>
    </font>
    <font>
      <b/>
      <sz val="9"/>
      <color indexed="9"/>
      <name val="Calibri"/>
    </font>
    <font>
      <b/>
      <sz val="9"/>
      <color indexed="10"/>
      <name val="Calibri"/>
      <family val="2"/>
    </font>
    <font>
      <i/>
      <sz val="10"/>
      <color indexed="23"/>
      <name val="Arial"/>
      <family val="2"/>
    </font>
    <font>
      <sz val="11"/>
      <name val="Calibri"/>
      <family val="2"/>
    </font>
    <font>
      <sz val="10"/>
      <color indexed="9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64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8" fillId="6" borderId="0" applyNumberFormat="0" applyBorder="0" applyAlignment="0" applyProtection="0"/>
    <xf numFmtId="0" fontId="48" fillId="9" borderId="0" applyNumberFormat="0" applyBorder="0" applyAlignment="0" applyProtection="0"/>
    <xf numFmtId="0" fontId="47" fillId="7" borderId="0" applyNumberFormat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12" borderId="0" applyNumberFormat="0" applyBorder="0" applyAlignment="0" applyProtection="0"/>
    <xf numFmtId="0" fontId="48" fillId="6" borderId="0" applyNumberFormat="0" applyBorder="0" applyAlignment="0" applyProtection="0"/>
    <xf numFmtId="0" fontId="48" fillId="13" borderId="0" applyNumberFormat="0" applyBorder="0" applyAlignment="0" applyProtection="0"/>
    <xf numFmtId="0" fontId="47" fillId="13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1" applyNumberFormat="0" applyAlignment="0" applyProtection="0"/>
    <xf numFmtId="0" fontId="51" fillId="8" borderId="2" applyNumberFormat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3" fillId="9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13" borderId="1" applyNumberFormat="0" applyAlignment="0" applyProtection="0"/>
    <xf numFmtId="0" fontId="58" fillId="0" borderId="6" applyNumberFormat="0" applyFill="0" applyAlignment="0" applyProtection="0"/>
    <xf numFmtId="0" fontId="59" fillId="19" borderId="0" applyNumberFormat="0" applyBorder="0" applyAlignment="0" applyProtection="0"/>
    <xf numFmtId="0" fontId="48" fillId="0" borderId="0"/>
    <xf numFmtId="0" fontId="48" fillId="6" borderId="7" applyNumberFormat="0" applyAlignment="0" applyProtection="0"/>
    <xf numFmtId="0" fontId="60" fillId="15" borderId="8" applyNumberFormat="0" applyAlignment="0" applyProtection="0"/>
    <xf numFmtId="0" fontId="6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62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/>
    <xf numFmtId="0" fontId="0" fillId="0" borderId="0" xfId="0" applyFill="1" applyAlignment="1">
      <alignment horizontal="center"/>
    </xf>
    <xf numFmtId="0" fontId="0" fillId="20" borderId="0" xfId="0" applyFill="1"/>
    <xf numFmtId="0" fontId="0" fillId="20" borderId="0" xfId="0" applyFill="1" applyBorder="1"/>
    <xf numFmtId="0" fontId="6" fillId="0" borderId="0" xfId="0" applyFont="1" applyAlignment="1">
      <alignment horizontal="center" vertical="center" wrapText="1"/>
    </xf>
    <xf numFmtId="0" fontId="7" fillId="20" borderId="0" xfId="0" applyFont="1" applyFill="1"/>
    <xf numFmtId="0" fontId="7" fillId="0" borderId="0" xfId="0" applyFont="1" applyFill="1"/>
    <xf numFmtId="0" fontId="0" fillId="21" borderId="10" xfId="0" applyFill="1" applyBorder="1"/>
    <xf numFmtId="0" fontId="0" fillId="21" borderId="11" xfId="0" applyFill="1" applyBorder="1"/>
    <xf numFmtId="0" fontId="0" fillId="21" borderId="12" xfId="0" applyFill="1" applyBorder="1"/>
    <xf numFmtId="0" fontId="0" fillId="0" borderId="0" xfId="0" applyFill="1" applyBorder="1"/>
    <xf numFmtId="0" fontId="0" fillId="22" borderId="13" xfId="0" applyFill="1" applyBorder="1"/>
    <xf numFmtId="0" fontId="5" fillId="22" borderId="14" xfId="0" applyFont="1" applyFill="1" applyBorder="1"/>
    <xf numFmtId="0" fontId="5" fillId="22" borderId="0" xfId="0" applyFont="1" applyFill="1" applyBorder="1"/>
    <xf numFmtId="0" fontId="5" fillId="22" borderId="15" xfId="0" applyFont="1" applyFill="1" applyBorder="1"/>
    <xf numFmtId="0" fontId="5" fillId="22" borderId="16" xfId="0" applyFont="1" applyFill="1" applyBorder="1"/>
    <xf numFmtId="0" fontId="5" fillId="22" borderId="13" xfId="0" applyFont="1" applyFill="1" applyBorder="1"/>
    <xf numFmtId="0" fontId="5" fillId="22" borderId="17" xfId="0" applyFont="1" applyFill="1" applyBorder="1"/>
    <xf numFmtId="0" fontId="0" fillId="23" borderId="13" xfId="0" applyFill="1" applyBorder="1"/>
    <xf numFmtId="0" fontId="5" fillId="24" borderId="16" xfId="0" applyFont="1" applyFill="1" applyBorder="1"/>
    <xf numFmtId="0" fontId="5" fillId="24" borderId="13" xfId="0" applyFont="1" applyFill="1" applyBorder="1"/>
    <xf numFmtId="0" fontId="10" fillId="0" borderId="0" xfId="0" applyFont="1" applyFill="1"/>
    <xf numFmtId="0" fontId="11" fillId="22" borderId="15" xfId="0" applyFont="1" applyFill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5" fillId="25" borderId="14" xfId="0" applyFont="1" applyFill="1" applyBorder="1" applyAlignment="1">
      <alignment vertical="center"/>
    </xf>
    <xf numFmtId="0" fontId="5" fillId="25" borderId="0" xfId="0" applyFont="1" applyFill="1" applyBorder="1" applyAlignment="1">
      <alignment vertical="center"/>
    </xf>
    <xf numFmtId="0" fontId="5" fillId="25" borderId="15" xfId="0" applyFont="1" applyFill="1" applyBorder="1" applyAlignment="1">
      <alignment vertical="center"/>
    </xf>
    <xf numFmtId="0" fontId="11" fillId="25" borderId="15" xfId="0" applyFont="1" applyFill="1" applyBorder="1" applyAlignment="1">
      <alignment vertical="center"/>
    </xf>
    <xf numFmtId="0" fontId="0" fillId="24" borderId="13" xfId="0" applyFill="1" applyBorder="1"/>
    <xf numFmtId="0" fontId="3" fillId="25" borderId="18" xfId="0" applyFont="1" applyFill="1" applyBorder="1" applyAlignment="1">
      <alignment horizontal="center" vertical="center"/>
    </xf>
    <xf numFmtId="0" fontId="3" fillId="22" borderId="18" xfId="0" applyFont="1" applyFill="1" applyBorder="1" applyAlignment="1">
      <alignment horizontal="center" vertical="center"/>
    </xf>
    <xf numFmtId="0" fontId="13" fillId="25" borderId="18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25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27" borderId="1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20" borderId="0" xfId="0" applyFont="1" applyFill="1"/>
    <xf numFmtId="0" fontId="20" fillId="20" borderId="0" xfId="0" applyFont="1" applyFill="1"/>
    <xf numFmtId="0" fontId="21" fillId="20" borderId="0" xfId="0" applyFont="1" applyFill="1"/>
    <xf numFmtId="0" fontId="20" fillId="0" borderId="0" xfId="0" applyFont="1" applyFill="1"/>
    <xf numFmtId="0" fontId="5" fillId="25" borderId="16" xfId="0" applyFont="1" applyFill="1" applyBorder="1" applyAlignment="1">
      <alignment vertical="center"/>
    </xf>
    <xf numFmtId="0" fontId="5" fillId="25" borderId="13" xfId="0" applyFont="1" applyFill="1" applyBorder="1" applyAlignment="1">
      <alignment vertical="center"/>
    </xf>
    <xf numFmtId="0" fontId="32" fillId="25" borderId="13" xfId="0" applyFont="1" applyFill="1" applyBorder="1" applyAlignment="1">
      <alignment vertical="center"/>
    </xf>
    <xf numFmtId="0" fontId="32" fillId="22" borderId="13" xfId="0" applyFont="1" applyFill="1" applyBorder="1"/>
    <xf numFmtId="0" fontId="32" fillId="0" borderId="0" xfId="0" applyFont="1"/>
    <xf numFmtId="0" fontId="30" fillId="0" borderId="0" xfId="0" applyFont="1"/>
    <xf numFmtId="0" fontId="0" fillId="21" borderId="19" xfId="0" applyFill="1" applyBorder="1"/>
    <xf numFmtId="0" fontId="0" fillId="21" borderId="20" xfId="0" applyFill="1" applyBorder="1"/>
    <xf numFmtId="0" fontId="0" fillId="20" borderId="19" xfId="0" applyFill="1" applyBorder="1"/>
    <xf numFmtId="0" fontId="0" fillId="20" borderId="21" xfId="0" applyFill="1" applyBorder="1"/>
    <xf numFmtId="0" fontId="0" fillId="20" borderId="14" xfId="0" applyFill="1" applyBorder="1"/>
    <xf numFmtId="0" fontId="0" fillId="20" borderId="15" xfId="0" applyFill="1" applyBorder="1"/>
    <xf numFmtId="0" fontId="0" fillId="20" borderId="20" xfId="0" applyFill="1" applyBorder="1"/>
    <xf numFmtId="0" fontId="0" fillId="20" borderId="22" xfId="0" applyFill="1" applyBorder="1"/>
    <xf numFmtId="0" fontId="0" fillId="20" borderId="16" xfId="0" applyFill="1" applyBorder="1"/>
    <xf numFmtId="0" fontId="0" fillId="20" borderId="13" xfId="0" applyFill="1" applyBorder="1"/>
    <xf numFmtId="0" fontId="0" fillId="20" borderId="17" xfId="0" applyFill="1" applyBorder="1"/>
    <xf numFmtId="0" fontId="37" fillId="28" borderId="0" xfId="0" applyFont="1" applyFill="1" applyAlignment="1">
      <alignment horizontal="left" vertical="top"/>
    </xf>
    <xf numFmtId="0" fontId="3" fillId="28" borderId="0" xfId="0" applyFont="1" applyFill="1" applyAlignment="1">
      <alignment horizontal="left" vertical="top"/>
    </xf>
    <xf numFmtId="0" fontId="25" fillId="28" borderId="0" xfId="0" applyFont="1" applyFill="1" applyAlignment="1">
      <alignment horizontal="left" vertical="top"/>
    </xf>
    <xf numFmtId="0" fontId="9" fillId="28" borderId="0" xfId="0" applyFont="1" applyFill="1" applyAlignment="1">
      <alignment horizontal="left" vertical="top"/>
    </xf>
    <xf numFmtId="0" fontId="32" fillId="23" borderId="18" xfId="0" applyFont="1" applyFill="1" applyBorder="1" applyAlignment="1">
      <alignment vertical="center"/>
    </xf>
    <xf numFmtId="0" fontId="11" fillId="23" borderId="23" xfId="0" applyFont="1" applyFill="1" applyBorder="1" applyAlignment="1">
      <alignment vertical="center"/>
    </xf>
    <xf numFmtId="0" fontId="32" fillId="29" borderId="18" xfId="0" applyFont="1" applyFill="1" applyBorder="1"/>
    <xf numFmtId="0" fontId="11" fillId="29" borderId="24" xfId="0" applyFont="1" applyFill="1" applyBorder="1"/>
    <xf numFmtId="0" fontId="11" fillId="23" borderId="23" xfId="0" applyFont="1" applyFill="1" applyBorder="1" applyAlignment="1">
      <alignment horizontal="center"/>
    </xf>
    <xf numFmtId="0" fontId="5" fillId="23" borderId="16" xfId="0" applyFont="1" applyFill="1" applyBorder="1"/>
    <xf numFmtId="0" fontId="42" fillId="25" borderId="16" xfId="0" applyFont="1" applyFill="1" applyBorder="1" applyAlignment="1">
      <alignment vertical="center"/>
    </xf>
    <xf numFmtId="0" fontId="42" fillId="22" borderId="16" xfId="0" applyFont="1" applyFill="1" applyBorder="1"/>
    <xf numFmtId="0" fontId="1" fillId="24" borderId="23" xfId="0" applyFont="1" applyFill="1" applyBorder="1"/>
    <xf numFmtId="0" fontId="1" fillId="29" borderId="23" xfId="0" applyFont="1" applyFill="1" applyBorder="1"/>
    <xf numFmtId="0" fontId="5" fillId="25" borderId="18" xfId="0" applyFont="1" applyFill="1" applyBorder="1" applyAlignment="1">
      <alignment horizontal="center" vertical="center"/>
    </xf>
    <xf numFmtId="0" fontId="5" fillId="22" borderId="1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15" fillId="26" borderId="26" xfId="0" applyNumberFormat="1" applyFont="1" applyFill="1" applyBorder="1" applyAlignment="1">
      <alignment horizontal="center" vertical="center"/>
    </xf>
    <xf numFmtId="0" fontId="16" fillId="26" borderId="26" xfId="0" applyNumberFormat="1" applyFont="1" applyFill="1" applyBorder="1" applyAlignment="1">
      <alignment horizontal="center" vertical="center"/>
    </xf>
    <xf numFmtId="0" fontId="17" fillId="26" borderId="26" xfId="0" applyNumberFormat="1" applyFont="1" applyFill="1" applyBorder="1" applyAlignment="1">
      <alignment horizontal="center" vertical="center"/>
    </xf>
    <xf numFmtId="0" fontId="63" fillId="0" borderId="0" xfId="39" applyFont="1"/>
    <xf numFmtId="0" fontId="64" fillId="0" borderId="0" xfId="39" applyFont="1"/>
    <xf numFmtId="0" fontId="48" fillId="0" borderId="0" xfId="39" applyFont="1"/>
    <xf numFmtId="0" fontId="65" fillId="0" borderId="0" xfId="39" applyFont="1"/>
    <xf numFmtId="0" fontId="66" fillId="30" borderId="0" xfId="39" applyFont="1" applyFill="1" applyAlignment="1">
      <alignment horizontal="center"/>
    </xf>
    <xf numFmtId="0" fontId="67" fillId="30" borderId="0" xfId="39" applyFont="1" applyFill="1"/>
    <xf numFmtId="0" fontId="68" fillId="0" borderId="0" xfId="39" applyFont="1"/>
    <xf numFmtId="0" fontId="66" fillId="31" borderId="0" xfId="39" applyFont="1" applyFill="1" applyAlignment="1">
      <alignment horizontal="center"/>
    </xf>
    <xf numFmtId="0" fontId="67" fillId="31" borderId="0" xfId="39" applyFont="1" applyFill="1"/>
    <xf numFmtId="0" fontId="66" fillId="32" borderId="0" xfId="39" applyFont="1" applyFill="1"/>
    <xf numFmtId="164" fontId="47" fillId="0" borderId="0" xfId="39" applyNumberFormat="1" applyFont="1"/>
    <xf numFmtId="0" fontId="66" fillId="31" borderId="0" xfId="39" applyFont="1" applyFill="1"/>
    <xf numFmtId="0" fontId="73" fillId="0" borderId="0" xfId="39" applyFont="1"/>
    <xf numFmtId="0" fontId="74" fillId="0" borderId="0" xfId="39" applyFont="1"/>
    <xf numFmtId="0" fontId="75" fillId="0" borderId="0" xfId="39" applyFont="1" applyAlignment="1">
      <alignment horizontal="center"/>
    </xf>
    <xf numFmtId="0" fontId="75" fillId="0" borderId="18" xfId="39" applyFont="1" applyBorder="1"/>
    <xf numFmtId="164" fontId="68" fillId="0" borderId="18" xfId="39" applyNumberFormat="1" applyFont="1" applyBorder="1" applyAlignment="1">
      <alignment horizontal="center"/>
    </xf>
    <xf numFmtId="0" fontId="68" fillId="0" borderId="18" xfId="39" applyFont="1" applyBorder="1" applyAlignment="1">
      <alignment horizontal="center"/>
    </xf>
    <xf numFmtId="164" fontId="68" fillId="0" borderId="0" xfId="39" applyNumberFormat="1" applyFont="1" applyAlignment="1">
      <alignment horizontal="center"/>
    </xf>
    <xf numFmtId="0" fontId="68" fillId="0" borderId="0" xfId="39" applyFont="1" applyAlignment="1">
      <alignment horizontal="center"/>
    </xf>
    <xf numFmtId="0" fontId="68" fillId="0" borderId="11" xfId="39" applyFont="1" applyFill="1" applyBorder="1" applyAlignment="1">
      <alignment horizontal="center"/>
    </xf>
    <xf numFmtId="0" fontId="75" fillId="0" borderId="18" xfId="39" applyFont="1" applyFill="1" applyBorder="1" applyAlignment="1">
      <alignment horizontal="center"/>
    </xf>
    <xf numFmtId="0" fontId="75" fillId="0" borderId="0" xfId="39" applyFont="1"/>
    <xf numFmtId="0" fontId="64" fillId="33" borderId="0" xfId="39" applyFont="1" applyFill="1"/>
    <xf numFmtId="0" fontId="76" fillId="0" borderId="0" xfId="39" applyFont="1"/>
    <xf numFmtId="0" fontId="77" fillId="0" borderId="0" xfId="39" applyFont="1"/>
    <xf numFmtId="0" fontId="78" fillId="0" borderId="18" xfId="39" applyFont="1" applyBorder="1" applyAlignment="1">
      <alignment horizontal="center"/>
    </xf>
    <xf numFmtId="0" fontId="78" fillId="0" borderId="10" xfId="39" applyFont="1" applyBorder="1" applyAlignment="1">
      <alignment horizontal="center"/>
    </xf>
    <xf numFmtId="0" fontId="73" fillId="0" borderId="0" xfId="39" applyFont="1" applyAlignment="1">
      <alignment horizontal="right"/>
    </xf>
    <xf numFmtId="0" fontId="64" fillId="0" borderId="0" xfId="39" applyFont="1" applyAlignment="1">
      <alignment horizontal="center"/>
    </xf>
    <xf numFmtId="0" fontId="73" fillId="22" borderId="0" xfId="39" quotePrefix="1" applyFont="1" applyFill="1"/>
    <xf numFmtId="0" fontId="65" fillId="22" borderId="0" xfId="39" applyFont="1" applyFill="1"/>
    <xf numFmtId="164" fontId="71" fillId="25" borderId="18" xfId="39" applyNumberFormat="1" applyFont="1" applyFill="1" applyBorder="1" applyAlignment="1">
      <alignment horizontal="center"/>
    </xf>
    <xf numFmtId="0" fontId="48" fillId="22" borderId="0" xfId="39" applyFont="1" applyFill="1"/>
    <xf numFmtId="0" fontId="65" fillId="0" borderId="0" xfId="39" applyFont="1" applyFill="1"/>
    <xf numFmtId="0" fontId="48" fillId="0" borderId="0" xfId="39" applyFont="1" applyFill="1"/>
    <xf numFmtId="0" fontId="79" fillId="22" borderId="0" xfId="39" quotePrefix="1" applyFont="1" applyFill="1" applyBorder="1" applyAlignment="1">
      <alignment horizontal="left"/>
    </xf>
    <xf numFmtId="0" fontId="65" fillId="22" borderId="0" xfId="39" applyFont="1" applyFill="1" applyAlignment="1">
      <alignment horizontal="left"/>
    </xf>
    <xf numFmtId="0" fontId="73" fillId="22" borderId="0" xfId="39" applyFont="1" applyFill="1"/>
    <xf numFmtId="0" fontId="65" fillId="22" borderId="0" xfId="39" quotePrefix="1" applyFont="1" applyFill="1"/>
    <xf numFmtId="0" fontId="64" fillId="0" borderId="0" xfId="39" applyFont="1" applyFill="1"/>
    <xf numFmtId="0" fontId="73" fillId="0" borderId="0" xfId="39" quotePrefix="1" applyFont="1" applyFill="1"/>
    <xf numFmtId="0" fontId="65" fillId="0" borderId="0" xfId="39" applyFont="1" applyFill="1" applyAlignment="1">
      <alignment horizontal="left"/>
    </xf>
    <xf numFmtId="0" fontId="73" fillId="0" borderId="0" xfId="39" applyFont="1" applyFill="1"/>
    <xf numFmtId="0" fontId="65" fillId="29" borderId="0" xfId="39" applyFont="1" applyFill="1"/>
    <xf numFmtId="0" fontId="64" fillId="29" borderId="0" xfId="39" applyFont="1" applyFill="1"/>
    <xf numFmtId="0" fontId="48" fillId="29" borderId="0" xfId="39" applyFont="1" applyFill="1"/>
    <xf numFmtId="0" fontId="71" fillId="29" borderId="0" xfId="39" applyFont="1" applyFill="1"/>
    <xf numFmtId="0" fontId="72" fillId="29" borderId="0" xfId="39" applyFont="1" applyFill="1"/>
    <xf numFmtId="0" fontId="74" fillId="29" borderId="0" xfId="39" applyFont="1" applyFill="1"/>
    <xf numFmtId="0" fontId="73" fillId="29" borderId="0" xfId="39" applyFont="1" applyFill="1"/>
    <xf numFmtId="0" fontId="69" fillId="0" borderId="18" xfId="39" applyFont="1" applyBorder="1"/>
    <xf numFmtId="164" fontId="68" fillId="0" borderId="18" xfId="39" applyNumberFormat="1" applyFont="1" applyBorder="1"/>
    <xf numFmtId="0" fontId="70" fillId="0" borderId="18" xfId="39" applyFont="1" applyBorder="1"/>
    <xf numFmtId="164" fontId="70" fillId="0" borderId="18" xfId="39" applyNumberFormat="1" applyFont="1" applyBorder="1"/>
    <xf numFmtId="164" fontId="80" fillId="34" borderId="18" xfId="39" applyNumberFormat="1" applyFont="1" applyFill="1" applyBorder="1"/>
    <xf numFmtId="164" fontId="71" fillId="25" borderId="18" xfId="39" applyNumberFormat="1" applyFont="1" applyFill="1" applyBorder="1"/>
    <xf numFmtId="164" fontId="71" fillId="24" borderId="18" xfId="39" applyNumberFormat="1" applyFont="1" applyFill="1" applyBorder="1" applyAlignment="1">
      <alignment horizontal="center"/>
    </xf>
    <xf numFmtId="0" fontId="65" fillId="24" borderId="18" xfId="39" applyFont="1" applyFill="1" applyBorder="1" applyAlignment="1">
      <alignment horizontal="center"/>
    </xf>
    <xf numFmtId="0" fontId="81" fillId="0" borderId="0" xfId="39" applyFont="1"/>
    <xf numFmtId="0" fontId="75" fillId="0" borderId="16" xfId="39" applyFont="1" applyFill="1" applyBorder="1" applyAlignment="1">
      <alignment horizontal="center"/>
    </xf>
    <xf numFmtId="0" fontId="84" fillId="0" borderId="0" xfId="0" applyFont="1"/>
    <xf numFmtId="0" fontId="27" fillId="29" borderId="19" xfId="0" applyFont="1" applyFill="1" applyBorder="1"/>
    <xf numFmtId="0" fontId="0" fillId="29" borderId="28" xfId="0" applyFill="1" applyBorder="1"/>
    <xf numFmtId="0" fontId="84" fillId="29" borderId="14" xfId="0" applyFont="1" applyFill="1" applyBorder="1"/>
    <xf numFmtId="0" fontId="0" fillId="29" borderId="0" xfId="0" applyFill="1" applyBorder="1"/>
    <xf numFmtId="0" fontId="85" fillId="24" borderId="14" xfId="0" applyFont="1" applyFill="1" applyBorder="1" applyAlignment="1">
      <alignment horizontal="center"/>
    </xf>
    <xf numFmtId="0" fontId="46" fillId="24" borderId="0" xfId="0" quotePrefix="1" applyFont="1" applyFill="1" applyBorder="1" applyAlignment="1">
      <alignment horizontal="center"/>
    </xf>
    <xf numFmtId="0" fontId="86" fillId="24" borderId="15" xfId="0" applyFont="1" applyFill="1" applyBorder="1" applyAlignment="1">
      <alignment horizontal="center"/>
    </xf>
    <xf numFmtId="0" fontId="87" fillId="24" borderId="14" xfId="0" applyFont="1" applyFill="1" applyBorder="1" applyAlignment="1">
      <alignment horizontal="center"/>
    </xf>
    <xf numFmtId="0" fontId="88" fillId="24" borderId="0" xfId="0" quotePrefix="1" applyFont="1" applyFill="1" applyBorder="1" applyAlignment="1">
      <alignment horizontal="center"/>
    </xf>
    <xf numFmtId="0" fontId="89" fillId="24" borderId="15" xfId="0" applyFont="1" applyFill="1" applyBorder="1" applyAlignment="1">
      <alignment horizontal="center"/>
    </xf>
    <xf numFmtId="0" fontId="45" fillId="24" borderId="14" xfId="0" applyFont="1" applyFill="1" applyBorder="1" applyAlignment="1">
      <alignment horizontal="center"/>
    </xf>
    <xf numFmtId="0" fontId="90" fillId="24" borderId="0" xfId="0" applyFont="1" applyFill="1" applyBorder="1" applyAlignment="1">
      <alignment horizontal="center"/>
    </xf>
    <xf numFmtId="0" fontId="91" fillId="24" borderId="15" xfId="0" applyFont="1" applyFill="1" applyBorder="1" applyAlignment="1">
      <alignment horizontal="center"/>
    </xf>
    <xf numFmtId="0" fontId="92" fillId="24" borderId="14" xfId="0" applyFont="1" applyFill="1" applyBorder="1" applyAlignment="1">
      <alignment horizontal="center"/>
    </xf>
    <xf numFmtId="0" fontId="93" fillId="24" borderId="0" xfId="0" quotePrefix="1" applyFont="1" applyFill="1" applyBorder="1" applyAlignment="1">
      <alignment horizontal="center"/>
    </xf>
    <xf numFmtId="0" fontId="94" fillId="24" borderId="15" xfId="0" applyFont="1" applyFill="1" applyBorder="1" applyAlignment="1">
      <alignment horizontal="center"/>
    </xf>
    <xf numFmtId="0" fontId="84" fillId="29" borderId="20" xfId="0" applyFont="1" applyFill="1" applyBorder="1"/>
    <xf numFmtId="0" fontId="0" fillId="29" borderId="29" xfId="0" applyFill="1" applyBorder="1"/>
    <xf numFmtId="0" fontId="0" fillId="24" borderId="20" xfId="0" applyFill="1" applyBorder="1"/>
    <xf numFmtId="0" fontId="0" fillId="24" borderId="29" xfId="0" applyFill="1" applyBorder="1"/>
    <xf numFmtId="0" fontId="0" fillId="24" borderId="22" xfId="0" applyFill="1" applyBorder="1"/>
    <xf numFmtId="0" fontId="84" fillId="0" borderId="0" xfId="0" applyFont="1" applyFill="1" applyBorder="1"/>
    <xf numFmtId="0" fontId="26" fillId="29" borderId="0" xfId="0" applyFont="1" applyFill="1"/>
    <xf numFmtId="0" fontId="27" fillId="29" borderId="0" xfId="0" applyFont="1" applyFill="1"/>
    <xf numFmtId="0" fontId="84" fillId="29" borderId="0" xfId="0" applyFont="1" applyFill="1"/>
    <xf numFmtId="0" fontId="0" fillId="29" borderId="0" xfId="0" applyFill="1"/>
    <xf numFmtId="0" fontId="95" fillId="3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5" fillId="35" borderId="0" xfId="0" applyFont="1" applyFill="1" applyAlignment="1">
      <alignment vertical="center"/>
    </xf>
    <xf numFmtId="0" fontId="5" fillId="35" borderId="30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Fill="1" applyAlignment="1">
      <alignment vertical="center"/>
    </xf>
    <xf numFmtId="0" fontId="0" fillId="0" borderId="31" xfId="0" applyBorder="1"/>
    <xf numFmtId="0" fontId="5" fillId="25" borderId="0" xfId="0" applyFont="1" applyFill="1" applyAlignment="1">
      <alignment horizontal="center"/>
    </xf>
    <xf numFmtId="0" fontId="5" fillId="36" borderId="31" xfId="0" applyFont="1" applyFill="1" applyBorder="1" applyAlignment="1">
      <alignment horizontal="center"/>
    </xf>
    <xf numFmtId="0" fontId="9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0" fontId="5" fillId="36" borderId="32" xfId="0" applyFont="1" applyFill="1" applyBorder="1" applyAlignment="1">
      <alignment horizontal="center"/>
    </xf>
    <xf numFmtId="0" fontId="97" fillId="0" borderId="0" xfId="0" applyFont="1"/>
    <xf numFmtId="0" fontId="98" fillId="0" borderId="0" xfId="0" applyFont="1"/>
    <xf numFmtId="0" fontId="5" fillId="35" borderId="33" xfId="0" applyFont="1" applyFill="1" applyBorder="1" applyAlignment="1">
      <alignment horizontal="center" wrapText="1"/>
    </xf>
    <xf numFmtId="0" fontId="5" fillId="35" borderId="34" xfId="0" applyFont="1" applyFill="1" applyBorder="1" applyAlignment="1">
      <alignment horizontal="center" wrapText="1"/>
    </xf>
    <xf numFmtId="0" fontId="5" fillId="22" borderId="35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26" borderId="36" xfId="0" applyFont="1" applyFill="1" applyBorder="1"/>
    <xf numFmtId="0" fontId="5" fillId="26" borderId="18" xfId="0" applyFont="1" applyFill="1" applyBorder="1"/>
    <xf numFmtId="0" fontId="5" fillId="26" borderId="37" xfId="0" applyFont="1" applyFill="1" applyBorder="1" applyAlignment="1">
      <alignment horizontal="center"/>
    </xf>
    <xf numFmtId="0" fontId="0" fillId="35" borderId="36" xfId="0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0" fontId="5" fillId="22" borderId="37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35" borderId="38" xfId="0" applyFill="1" applyBorder="1"/>
    <xf numFmtId="0" fontId="0" fillId="35" borderId="39" xfId="0" applyFill="1" applyBorder="1"/>
    <xf numFmtId="0" fontId="5" fillId="22" borderId="40" xfId="0" applyFont="1" applyFill="1" applyBorder="1" applyAlignment="1">
      <alignment horizontal="center"/>
    </xf>
    <xf numFmtId="0" fontId="96" fillId="0" borderId="0" xfId="0" applyFont="1"/>
    <xf numFmtId="0" fontId="0" fillId="29" borderId="18" xfId="0" applyFill="1" applyBorder="1"/>
    <xf numFmtId="0" fontId="5" fillId="29" borderId="18" xfId="0" applyFont="1" applyFill="1" applyBorder="1" applyAlignment="1">
      <alignment horizontal="center"/>
    </xf>
    <xf numFmtId="0" fontId="10" fillId="0" borderId="0" xfId="0" applyFont="1"/>
    <xf numFmtId="0" fontId="0" fillId="29" borderId="10" xfId="0" applyFill="1" applyBorder="1"/>
    <xf numFmtId="0" fontId="0" fillId="27" borderId="16" xfId="0" applyFill="1" applyBorder="1"/>
    <xf numFmtId="0" fontId="0" fillId="27" borderId="13" xfId="0" applyFill="1" applyBorder="1"/>
    <xf numFmtId="0" fontId="0" fillId="27" borderId="17" xfId="0" applyFill="1" applyBorder="1"/>
    <xf numFmtId="0" fontId="5" fillId="27" borderId="17" xfId="0" applyFont="1" applyFill="1" applyBorder="1" applyAlignment="1">
      <alignment horizontal="center"/>
    </xf>
    <xf numFmtId="0" fontId="0" fillId="24" borderId="16" xfId="0" applyFill="1" applyBorder="1"/>
    <xf numFmtId="0" fontId="5" fillId="24" borderId="18" xfId="0" applyFont="1" applyFill="1" applyBorder="1" applyAlignment="1">
      <alignment horizontal="center"/>
    </xf>
    <xf numFmtId="0" fontId="99" fillId="0" borderId="18" xfId="0" applyFont="1" applyFill="1" applyBorder="1" applyAlignment="1">
      <alignment horizontal="center"/>
    </xf>
    <xf numFmtId="0" fontId="100" fillId="0" borderId="0" xfId="39" quotePrefix="1" applyFont="1" applyFill="1" applyAlignment="1">
      <alignment horizontal="left"/>
    </xf>
    <xf numFmtId="164" fontId="100" fillId="0" borderId="0" xfId="39" quotePrefix="1" applyNumberFormat="1" applyFont="1" applyFill="1" applyAlignment="1">
      <alignment horizontal="left"/>
    </xf>
    <xf numFmtId="0" fontId="102" fillId="0" borderId="0" xfId="39" applyFont="1" applyFill="1" applyAlignment="1">
      <alignment horizontal="left"/>
    </xf>
    <xf numFmtId="164" fontId="101" fillId="22" borderId="0" xfId="39" quotePrefix="1" applyNumberFormat="1" applyFont="1" applyFill="1"/>
    <xf numFmtId="0" fontId="103" fillId="0" borderId="0" xfId="39" applyFont="1"/>
    <xf numFmtId="0" fontId="73" fillId="22" borderId="0" xfId="39" applyFont="1" applyFill="1" applyAlignment="1">
      <alignment horizontal="center"/>
    </xf>
    <xf numFmtId="0" fontId="81" fillId="0" borderId="0" xfId="39" applyFont="1" applyFill="1"/>
    <xf numFmtId="0" fontId="104" fillId="0" borderId="0" xfId="39" quotePrefix="1" applyFont="1" applyFill="1" applyBorder="1" applyAlignment="1">
      <alignment horizontal="left"/>
    </xf>
    <xf numFmtId="0" fontId="104" fillId="0" borderId="0" xfId="39" quotePrefix="1" applyFont="1" applyFill="1"/>
    <xf numFmtId="0" fontId="105" fillId="0" borderId="0" xfId="0" applyFont="1"/>
    <xf numFmtId="0" fontId="17" fillId="0" borderId="2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5" fillId="25" borderId="41" xfId="0" applyNumberFormat="1" applyFont="1" applyFill="1" applyBorder="1" applyAlignment="1">
      <alignment horizontal="center" vertical="center"/>
    </xf>
    <xf numFmtId="0" fontId="15" fillId="26" borderId="42" xfId="0" applyNumberFormat="1" applyFont="1" applyFill="1" applyBorder="1" applyAlignment="1">
      <alignment horizontal="center" vertical="center"/>
    </xf>
    <xf numFmtId="0" fontId="15" fillId="27" borderId="43" xfId="0" applyNumberFormat="1" applyFont="1" applyFill="1" applyBorder="1" applyAlignment="1">
      <alignment horizontal="center" vertical="center"/>
    </xf>
    <xf numFmtId="0" fontId="16" fillId="25" borderId="44" xfId="0" applyNumberFormat="1" applyFont="1" applyFill="1" applyBorder="1" applyAlignment="1">
      <alignment horizontal="center" vertical="center"/>
    </xf>
    <xf numFmtId="0" fontId="16" fillId="27" borderId="45" xfId="0" applyNumberFormat="1" applyFont="1" applyFill="1" applyBorder="1" applyAlignment="1">
      <alignment horizontal="center" vertical="center"/>
    </xf>
    <xf numFmtId="0" fontId="17" fillId="25" borderId="44" xfId="0" applyNumberFormat="1" applyFont="1" applyFill="1" applyBorder="1" applyAlignment="1">
      <alignment horizontal="center" vertical="center"/>
    </xf>
    <xf numFmtId="0" fontId="15" fillId="27" borderId="45" xfId="0" applyNumberFormat="1" applyFont="1" applyFill="1" applyBorder="1" applyAlignment="1">
      <alignment horizontal="center" vertical="center"/>
    </xf>
    <xf numFmtId="0" fontId="18" fillId="25" borderId="46" xfId="0" applyNumberFormat="1" applyFont="1" applyFill="1" applyBorder="1" applyAlignment="1">
      <alignment horizontal="center" vertical="center"/>
    </xf>
    <xf numFmtId="0" fontId="17" fillId="27" borderId="45" xfId="0" applyNumberFormat="1" applyFont="1" applyFill="1" applyBorder="1" applyAlignment="1">
      <alignment horizontal="center" vertical="center"/>
    </xf>
    <xf numFmtId="0" fontId="18" fillId="26" borderId="47" xfId="0" applyNumberFormat="1" applyFont="1" applyFill="1" applyBorder="1" applyAlignment="1">
      <alignment horizontal="center" vertical="center"/>
    </xf>
    <xf numFmtId="0" fontId="18" fillId="27" borderId="48" xfId="0" applyNumberFormat="1" applyFont="1" applyFill="1" applyBorder="1" applyAlignment="1">
      <alignment horizontal="center" vertical="center"/>
    </xf>
    <xf numFmtId="0" fontId="0" fillId="22" borderId="0" xfId="0" applyFill="1"/>
    <xf numFmtId="0" fontId="106" fillId="29" borderId="27" xfId="39" quotePrefix="1" applyFont="1" applyFill="1" applyBorder="1" applyAlignment="1">
      <alignment horizontal="center"/>
    </xf>
    <xf numFmtId="0" fontId="48" fillId="0" borderId="0" xfId="39" applyFont="1" applyBorder="1"/>
    <xf numFmtId="0" fontId="106" fillId="35" borderId="26" xfId="39" applyFont="1" applyFill="1" applyBorder="1" applyAlignment="1">
      <alignment horizontal="center"/>
    </xf>
    <xf numFmtId="0" fontId="47" fillId="0" borderId="0" xfId="39" applyFont="1" applyBorder="1"/>
    <xf numFmtId="0" fontId="47" fillId="0" borderId="0" xfId="39" applyFont="1"/>
    <xf numFmtId="0" fontId="107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/>
    </xf>
    <xf numFmtId="0" fontId="106" fillId="29" borderId="0" xfId="39" applyFont="1" applyFill="1"/>
    <xf numFmtId="0" fontId="106" fillId="35" borderId="49" xfId="39" quotePrefix="1" applyFont="1" applyFill="1" applyBorder="1" applyAlignment="1">
      <alignment horizontal="center"/>
    </xf>
    <xf numFmtId="0" fontId="106" fillId="27" borderId="50" xfId="39" applyFont="1" applyFill="1" applyBorder="1" applyAlignment="1">
      <alignment horizontal="center"/>
    </xf>
    <xf numFmtId="0" fontId="106" fillId="27" borderId="51" xfId="39" applyFont="1" applyFill="1" applyBorder="1"/>
    <xf numFmtId="0" fontId="106" fillId="27" borderId="52" xfId="39" applyFont="1" applyFill="1" applyBorder="1"/>
    <xf numFmtId="0" fontId="99" fillId="0" borderId="18" xfId="0" applyFont="1" applyFill="1" applyBorder="1" applyAlignment="1"/>
    <xf numFmtId="0" fontId="96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24" borderId="19" xfId="0" applyFont="1" applyFill="1" applyBorder="1" applyAlignment="1">
      <alignment horizontal="center"/>
    </xf>
    <xf numFmtId="0" fontId="27" fillId="24" borderId="28" xfId="0" applyFont="1" applyFill="1" applyBorder="1" applyAlignment="1">
      <alignment horizontal="center"/>
    </xf>
    <xf numFmtId="0" fontId="27" fillId="24" borderId="21" xfId="0" applyFont="1" applyFill="1" applyBorder="1" applyAlignment="1">
      <alignment horizontal="center"/>
    </xf>
    <xf numFmtId="0" fontId="27" fillId="24" borderId="14" xfId="0" applyFont="1" applyFill="1" applyBorder="1" applyAlignment="1">
      <alignment horizontal="center"/>
    </xf>
    <xf numFmtId="0" fontId="27" fillId="24" borderId="0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107" fillId="0" borderId="0" xfId="0" applyFont="1" applyFill="1" applyBorder="1" applyAlignment="1"/>
    <xf numFmtId="0" fontId="106" fillId="35" borderId="50" xfId="39" applyFont="1" applyFill="1" applyBorder="1" applyAlignment="1">
      <alignment horizontal="center"/>
    </xf>
    <xf numFmtId="0" fontId="106" fillId="35" borderId="52" xfId="39" applyFont="1" applyFill="1" applyBorder="1" applyAlignment="1">
      <alignment horizontal="center"/>
    </xf>
    <xf numFmtId="0" fontId="41" fillId="24" borderId="16" xfId="0" applyFont="1" applyFill="1" applyBorder="1" applyAlignment="1">
      <alignment horizontal="center"/>
    </xf>
    <xf numFmtId="0" fontId="41" fillId="24" borderId="13" xfId="0" applyFont="1" applyFill="1" applyBorder="1" applyAlignment="1">
      <alignment horizontal="center"/>
    </xf>
    <xf numFmtId="0" fontId="41" fillId="24" borderId="17" xfId="0" applyFont="1" applyFill="1" applyBorder="1" applyAlignment="1">
      <alignment horizontal="center"/>
    </xf>
    <xf numFmtId="0" fontId="5" fillId="25" borderId="16" xfId="0" applyFont="1" applyFill="1" applyBorder="1" applyAlignment="1">
      <alignment horizontal="center"/>
    </xf>
    <xf numFmtId="0" fontId="5" fillId="25" borderId="13" xfId="0" applyFont="1" applyFill="1" applyBorder="1" applyAlignment="1">
      <alignment horizontal="center"/>
    </xf>
    <xf numFmtId="0" fontId="5" fillId="25" borderId="17" xfId="0" applyFont="1" applyFill="1" applyBorder="1" applyAlignment="1">
      <alignment horizontal="center"/>
    </xf>
    <xf numFmtId="0" fontId="5" fillId="29" borderId="16" xfId="0" applyFont="1" applyFill="1" applyBorder="1" applyAlignment="1">
      <alignment horizontal="center"/>
    </xf>
    <xf numFmtId="0" fontId="5" fillId="29" borderId="13" xfId="0" applyFont="1" applyFill="1" applyBorder="1" applyAlignment="1">
      <alignment horizontal="center"/>
    </xf>
    <xf numFmtId="0" fontId="5" fillId="29" borderId="17" xfId="0" applyFont="1" applyFill="1" applyBorder="1" applyAlignment="1">
      <alignment horizontal="center"/>
    </xf>
    <xf numFmtId="0" fontId="38" fillId="20" borderId="25" xfId="0" applyFont="1" applyFill="1" applyBorder="1" applyAlignment="1">
      <alignment horizontal="center"/>
    </xf>
    <xf numFmtId="0" fontId="38" fillId="20" borderId="53" xfId="0" applyFont="1" applyFill="1" applyBorder="1" applyAlignment="1">
      <alignment horizontal="center"/>
    </xf>
    <xf numFmtId="0" fontId="38" fillId="20" borderId="24" xfId="0" applyFont="1" applyFill="1" applyBorder="1" applyAlignment="1">
      <alignment horizontal="center"/>
    </xf>
    <xf numFmtId="0" fontId="41" fillId="22" borderId="16" xfId="0" applyFont="1" applyFill="1" applyBorder="1" applyAlignment="1">
      <alignment horizontal="center"/>
    </xf>
    <xf numFmtId="0" fontId="41" fillId="22" borderId="13" xfId="0" applyFont="1" applyFill="1" applyBorder="1" applyAlignment="1">
      <alignment horizontal="center"/>
    </xf>
    <xf numFmtId="0" fontId="41" fillId="22" borderId="17" xfId="0" applyFont="1" applyFill="1" applyBorder="1" applyAlignment="1">
      <alignment horizontal="center"/>
    </xf>
    <xf numFmtId="0" fontId="41" fillId="25" borderId="16" xfId="0" applyFont="1" applyFill="1" applyBorder="1" applyAlignment="1">
      <alignment horizontal="center"/>
    </xf>
    <xf numFmtId="0" fontId="41" fillId="25" borderId="13" xfId="0" applyFont="1" applyFill="1" applyBorder="1" applyAlignment="1">
      <alignment horizontal="center"/>
    </xf>
    <xf numFmtId="0" fontId="41" fillId="25" borderId="17" xfId="0" applyFont="1" applyFill="1" applyBorder="1" applyAlignment="1">
      <alignment horizontal="center"/>
    </xf>
    <xf numFmtId="0" fontId="65" fillId="22" borderId="25" xfId="39" applyFont="1" applyFill="1" applyBorder="1" applyAlignment="1">
      <alignment horizontal="center"/>
    </xf>
    <xf numFmtId="0" fontId="65" fillId="22" borderId="53" xfId="39" applyFont="1" applyFill="1" applyBorder="1" applyAlignment="1">
      <alignment horizontal="center"/>
    </xf>
    <xf numFmtId="0" fontId="65" fillId="22" borderId="24" xfId="39" applyFont="1" applyFill="1" applyBorder="1" applyAlignment="1">
      <alignment horizontal="center"/>
    </xf>
    <xf numFmtId="0" fontId="106" fillId="29" borderId="25" xfId="39" applyFont="1" applyFill="1" applyBorder="1" applyAlignment="1">
      <alignment horizontal="center"/>
    </xf>
    <xf numFmtId="0" fontId="106" fillId="29" borderId="53" xfId="39" applyFont="1" applyFill="1" applyBorder="1" applyAlignment="1">
      <alignment horizontal="center"/>
    </xf>
    <xf numFmtId="0" fontId="26" fillId="22" borderId="25" xfId="0" applyFont="1" applyFill="1" applyBorder="1" applyAlignment="1">
      <alignment horizontal="center"/>
    </xf>
    <xf numFmtId="0" fontId="5" fillId="22" borderId="53" xfId="0" applyFont="1" applyFill="1" applyBorder="1" applyAlignment="1">
      <alignment horizontal="center"/>
    </xf>
    <xf numFmtId="0" fontId="5" fillId="22" borderId="24" xfId="0" applyFont="1" applyFill="1" applyBorder="1" applyAlignment="1">
      <alignment horizontal="center"/>
    </xf>
    <xf numFmtId="0" fontId="5" fillId="22" borderId="0" xfId="0" quotePrefix="1" applyFont="1" applyFill="1" applyAlignment="1">
      <alignment horizontal="center"/>
    </xf>
    <xf numFmtId="0" fontId="26" fillId="22" borderId="53" xfId="0" applyFont="1" applyFill="1" applyBorder="1" applyAlignment="1">
      <alignment horizontal="center"/>
    </xf>
    <xf numFmtId="0" fontId="26" fillId="22" borderId="24" xfId="0" applyFont="1" applyFill="1" applyBorder="1" applyAlignment="1">
      <alignment horizontal="center"/>
    </xf>
  </cellXfs>
  <cellStyles count="4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Formulae Exercise 2" xfId="39"/>
    <cellStyle name="Note" xfId="40" builtinId="10" customBuiltin="1"/>
    <cellStyle name="Output" xfId="41" builtinId="21" customBuiltin="1"/>
    <cellStyle name="Sheet Title" xfId="42"/>
    <cellStyle name="Total" xfId="43" builtinId="25" customBuiltin="1"/>
    <cellStyle name="Warning Text" xfId="44" builtinId="11" customBuiltin="1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"/>
          <c:y val="6.1643973057516982E-2"/>
          <c:w val="0.60799999999999998"/>
          <c:h val="0.71004724521806595"/>
        </c:manualLayout>
      </c:layout>
      <c:lineChart>
        <c:grouping val="standard"/>
        <c:varyColors val="0"/>
        <c:ser>
          <c:idx val="0"/>
          <c:order val="0"/>
          <c:tx>
            <c:strRef>
              <c:f>'Weather ANSWERS'!$B$3</c:f>
              <c:strCache>
                <c:ptCount val="1"/>
                <c:pt idx="0">
                  <c:v>Greece          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'Weather ANSWERS'!$A$4:$A$15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'Weather ANSWERS'!$B$4:$B$15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29</c:v>
                </c:pt>
                <c:pt idx="6">
                  <c:v>29</c:v>
                </c:pt>
                <c:pt idx="7">
                  <c:v>25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'Weather ANSWERS'!$C$3</c:f>
              <c:strCache>
                <c:ptCount val="1"/>
                <c:pt idx="0">
                  <c:v>France    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'Weather ANSWERS'!$A$4:$A$15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'Weather ANSWERS'!$C$4:$C$15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22</c:v>
                </c:pt>
                <c:pt idx="8">
                  <c:v>18</c:v>
                </c:pt>
                <c:pt idx="9">
                  <c:v>13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'Weather ANSWERS'!$D$3</c:f>
              <c:strCache>
                <c:ptCount val="1"/>
                <c:pt idx="0">
                  <c:v> Spain          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'Weather ANSWERS'!$A$4:$A$15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'Weather ANSWERS'!$D$4:$D$15</c:f>
              <c:numCache>
                <c:formatCode>General</c:formatCode>
                <c:ptCount val="12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24</c:v>
                </c:pt>
                <c:pt idx="8">
                  <c:v>18</c:v>
                </c:pt>
                <c:pt idx="9">
                  <c:v>16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19544"/>
        <c:axId val="329875288"/>
      </c:lineChart>
      <c:catAx>
        <c:axId val="33061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875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875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619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"/>
          <c:y val="0.33790029675972272"/>
          <c:w val="0.26400000000000001"/>
          <c:h val="0.15981770792689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38100</xdr:rowOff>
    </xdr:from>
    <xdr:to>
      <xdr:col>2</xdr:col>
      <xdr:colOff>628650</xdr:colOff>
      <xdr:row>0</xdr:row>
      <xdr:rowOff>457200</xdr:rowOff>
    </xdr:to>
    <xdr:pic>
      <xdr:nvPicPr>
        <xdr:cNvPr id="9217" name="Picture 1" descr="Grand Hot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38100"/>
          <a:ext cx="6000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0</xdr:rowOff>
    </xdr:from>
    <xdr:to>
      <xdr:col>3</xdr:col>
      <xdr:colOff>628650</xdr:colOff>
      <xdr:row>0</xdr:row>
      <xdr:rowOff>457200</xdr:rowOff>
    </xdr:to>
    <xdr:pic>
      <xdr:nvPicPr>
        <xdr:cNvPr id="9218" name="Picture 2" descr="Hotel reso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0"/>
          <a:ext cx="6096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647700</xdr:colOff>
      <xdr:row>0</xdr:row>
      <xdr:rowOff>457200</xdr:rowOff>
    </xdr:to>
    <xdr:pic>
      <xdr:nvPicPr>
        <xdr:cNvPr id="9219" name="Picture 3" descr="hotel-da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0"/>
          <a:ext cx="6477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38100</xdr:rowOff>
    </xdr:from>
    <xdr:to>
      <xdr:col>2</xdr:col>
      <xdr:colOff>628650</xdr:colOff>
      <xdr:row>0</xdr:row>
      <xdr:rowOff>457200</xdr:rowOff>
    </xdr:to>
    <xdr:pic>
      <xdr:nvPicPr>
        <xdr:cNvPr id="2049" name="Picture 1" descr="Grand Hot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38100"/>
          <a:ext cx="6000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0</xdr:rowOff>
    </xdr:from>
    <xdr:to>
      <xdr:col>3</xdr:col>
      <xdr:colOff>628650</xdr:colOff>
      <xdr:row>0</xdr:row>
      <xdr:rowOff>457200</xdr:rowOff>
    </xdr:to>
    <xdr:pic>
      <xdr:nvPicPr>
        <xdr:cNvPr id="2050" name="Picture 2" descr="Hotel reso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0"/>
          <a:ext cx="6096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647700</xdr:colOff>
      <xdr:row>0</xdr:row>
      <xdr:rowOff>457200</xdr:rowOff>
    </xdr:to>
    <xdr:pic>
      <xdr:nvPicPr>
        <xdr:cNvPr id="2051" name="Picture 3" descr="hotel-da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0"/>
          <a:ext cx="6477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104775</xdr:colOff>
      <xdr:row>0</xdr:row>
      <xdr:rowOff>66675</xdr:rowOff>
    </xdr:from>
    <xdr:to>
      <xdr:col>11</xdr:col>
      <xdr:colOff>381000</xdr:colOff>
      <xdr:row>19</xdr:row>
      <xdr:rowOff>57150</xdr:rowOff>
    </xdr:to>
    <xdr:graphicFrame macro="">
      <xdr:nvGraphicFramePr>
        <xdr:cNvPr id="2069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opLeftCell="A45" workbookViewId="0">
      <selection activeCell="I44" sqref="I44"/>
    </sheetView>
  </sheetViews>
  <sheetFormatPr defaultRowHeight="13.2" x14ac:dyDescent="0.25"/>
  <cols>
    <col min="1" max="1" width="2.33203125" customWidth="1"/>
    <col min="2" max="2" width="12.44140625" customWidth="1"/>
    <col min="3" max="3" width="5.6640625" customWidth="1"/>
    <col min="5" max="5" width="4.88671875" customWidth="1"/>
    <col min="6" max="6" width="16.33203125" customWidth="1"/>
    <col min="7" max="7" width="12.6640625" bestFit="1" customWidth="1"/>
    <col min="8" max="8" width="15.5546875" customWidth="1"/>
    <col min="9" max="9" width="13.88671875" customWidth="1"/>
    <col min="10" max="10" width="10.109375" customWidth="1"/>
    <col min="11" max="11" width="7.109375" customWidth="1"/>
    <col min="16" max="16" width="14.109375" customWidth="1"/>
    <col min="17" max="17" width="12.5546875" customWidth="1"/>
    <col min="18" max="18" width="15.33203125" customWidth="1"/>
  </cols>
  <sheetData>
    <row r="1" spans="1:18" ht="9.75" customHeight="1" x14ac:dyDescent="0.25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</row>
    <row r="2" spans="1:18" ht="13.8" x14ac:dyDescent="0.25">
      <c r="A2" s="259"/>
      <c r="B2" s="258" t="s">
        <v>87</v>
      </c>
      <c r="C2" s="258"/>
      <c r="D2" s="258"/>
      <c r="E2" s="258"/>
      <c r="F2" s="258"/>
      <c r="G2" s="258"/>
      <c r="H2" s="258"/>
      <c r="I2" s="258"/>
      <c r="J2" s="147"/>
      <c r="K2" s="147"/>
      <c r="L2" s="147"/>
      <c r="M2" s="147"/>
    </row>
    <row r="3" spans="1:18" ht="13.8" x14ac:dyDescent="0.25">
      <c r="A3" s="259"/>
      <c r="B3" s="148" t="s">
        <v>88</v>
      </c>
      <c r="C3" s="149"/>
      <c r="D3" s="149"/>
      <c r="E3" s="149"/>
      <c r="F3" s="149"/>
      <c r="G3" s="260" t="s">
        <v>89</v>
      </c>
      <c r="H3" s="261"/>
      <c r="I3" s="262"/>
      <c r="J3" s="147"/>
      <c r="K3" s="147"/>
      <c r="L3" s="147"/>
      <c r="M3" s="147"/>
    </row>
    <row r="4" spans="1:18" ht="13.8" x14ac:dyDescent="0.25">
      <c r="A4" s="259"/>
      <c r="B4" s="150" t="s">
        <v>90</v>
      </c>
      <c r="C4" s="151"/>
      <c r="D4" s="151"/>
      <c r="E4" s="151"/>
      <c r="F4" s="151"/>
      <c r="G4" s="263" t="s">
        <v>91</v>
      </c>
      <c r="H4" s="264"/>
      <c r="I4" s="265"/>
      <c r="J4" s="147"/>
      <c r="K4" s="147"/>
      <c r="L4" s="147"/>
      <c r="M4" s="147"/>
    </row>
    <row r="5" spans="1:18" ht="15.6" x14ac:dyDescent="0.3">
      <c r="A5" s="259"/>
      <c r="B5" s="150" t="s">
        <v>147</v>
      </c>
      <c r="C5" s="151"/>
      <c r="D5" s="151"/>
      <c r="E5" s="151"/>
      <c r="F5" s="151"/>
      <c r="G5" s="152" t="s">
        <v>92</v>
      </c>
      <c r="H5" s="153" t="s">
        <v>93</v>
      </c>
      <c r="I5" s="154" t="s">
        <v>94</v>
      </c>
      <c r="J5" s="147"/>
      <c r="K5" s="147"/>
      <c r="L5" s="147"/>
      <c r="M5" s="147"/>
    </row>
    <row r="6" spans="1:18" ht="21" x14ac:dyDescent="0.4">
      <c r="A6" s="259"/>
      <c r="B6" s="150" t="s">
        <v>95</v>
      </c>
      <c r="C6" s="151"/>
      <c r="D6" s="151"/>
      <c r="E6" s="151"/>
      <c r="F6" s="151"/>
      <c r="G6" s="155" t="s">
        <v>96</v>
      </c>
      <c r="H6" s="156" t="s">
        <v>97</v>
      </c>
      <c r="I6" s="157" t="s">
        <v>98</v>
      </c>
      <c r="J6" s="147"/>
      <c r="K6" s="147"/>
      <c r="L6" s="147"/>
      <c r="M6" s="147"/>
    </row>
    <row r="7" spans="1:18" ht="21" x14ac:dyDescent="0.4">
      <c r="A7" s="259"/>
      <c r="B7" s="150" t="s">
        <v>99</v>
      </c>
      <c r="C7" s="151"/>
      <c r="D7" s="151"/>
      <c r="E7" s="151"/>
      <c r="F7" s="151"/>
      <c r="G7" s="158" t="s">
        <v>100</v>
      </c>
      <c r="H7" s="159" t="s">
        <v>101</v>
      </c>
      <c r="I7" s="160" t="s">
        <v>102</v>
      </c>
      <c r="J7" s="147"/>
      <c r="K7" s="147"/>
      <c r="L7" s="147"/>
      <c r="M7" s="147"/>
    </row>
    <row r="8" spans="1:18" ht="21" x14ac:dyDescent="0.4">
      <c r="A8" s="259"/>
      <c r="B8" s="150" t="s">
        <v>103</v>
      </c>
      <c r="C8" s="151"/>
      <c r="D8" s="151"/>
      <c r="E8" s="151"/>
      <c r="F8" s="151"/>
      <c r="G8" s="161" t="s">
        <v>104</v>
      </c>
      <c r="H8" s="162" t="s">
        <v>105</v>
      </c>
      <c r="I8" s="163" t="s">
        <v>106</v>
      </c>
      <c r="J8" s="147"/>
      <c r="K8" s="147"/>
      <c r="L8" s="147"/>
      <c r="M8" s="147"/>
    </row>
    <row r="9" spans="1:18" ht="13.8" x14ac:dyDescent="0.25">
      <c r="A9" s="259"/>
      <c r="B9" s="164" t="s">
        <v>107</v>
      </c>
      <c r="C9" s="165"/>
      <c r="D9" s="165"/>
      <c r="E9" s="165"/>
      <c r="F9" s="165"/>
      <c r="G9" s="166"/>
      <c r="H9" s="167"/>
      <c r="I9" s="168"/>
    </row>
    <row r="10" spans="1:18" ht="12" customHeight="1" x14ac:dyDescent="0.25">
      <c r="A10" s="259"/>
      <c r="B10" s="169"/>
      <c r="C10" s="13"/>
      <c r="D10" s="13"/>
      <c r="E10" s="13"/>
      <c r="F10" s="13"/>
      <c r="G10" s="13"/>
      <c r="H10" s="13"/>
      <c r="I10" s="13"/>
      <c r="J10" s="2"/>
    </row>
    <row r="11" spans="1:18" ht="17.399999999999999" x14ac:dyDescent="0.3">
      <c r="A11" s="259"/>
      <c r="B11" s="170" t="s">
        <v>50</v>
      </c>
      <c r="C11" s="147"/>
      <c r="D11" s="147"/>
      <c r="E11" s="147"/>
      <c r="G11" s="147"/>
    </row>
    <row r="12" spans="1:18" ht="13.8" x14ac:dyDescent="0.25">
      <c r="A12" s="259"/>
      <c r="B12" s="171" t="s">
        <v>108</v>
      </c>
      <c r="C12" s="172"/>
      <c r="D12" s="172"/>
      <c r="E12" s="172"/>
      <c r="F12" s="173"/>
      <c r="G12" s="173"/>
      <c r="H12" s="173"/>
    </row>
    <row r="13" spans="1:18" ht="13.8" thickBot="1" x14ac:dyDescent="0.3">
      <c r="A13" s="259"/>
      <c r="B13" s="3"/>
    </row>
    <row r="14" spans="1:18" ht="21.75" customHeight="1" thickTop="1" x14ac:dyDescent="0.25">
      <c r="A14" s="259"/>
      <c r="B14" s="174" t="s">
        <v>109</v>
      </c>
      <c r="C14" s="175"/>
      <c r="D14" s="176" t="s">
        <v>110</v>
      </c>
      <c r="E14" s="175"/>
      <c r="F14" s="177" t="s">
        <v>111</v>
      </c>
      <c r="G14" s="175"/>
      <c r="H14" s="178" t="s">
        <v>112</v>
      </c>
      <c r="I14" s="179" t="s">
        <v>113</v>
      </c>
      <c r="J14" s="180">
        <f>COUNTIF(I16:I30,"Correct")</f>
        <v>0</v>
      </c>
      <c r="K14" s="181" t="s">
        <v>114</v>
      </c>
    </row>
    <row r="15" spans="1:18" x14ac:dyDescent="0.25">
      <c r="A15" s="259"/>
      <c r="H15" s="182"/>
    </row>
    <row r="16" spans="1:18" x14ac:dyDescent="0.25">
      <c r="A16" s="259"/>
      <c r="B16" s="183">
        <v>5</v>
      </c>
      <c r="C16" s="3"/>
      <c r="D16" s="3" t="s">
        <v>92</v>
      </c>
      <c r="F16" s="183">
        <v>5</v>
      </c>
      <c r="G16" s="3"/>
      <c r="H16" s="184"/>
      <c r="I16" s="185" t="str">
        <f>IF(H16=10,"Correct","")</f>
        <v/>
      </c>
    </row>
    <row r="17" spans="1:9" x14ac:dyDescent="0.25">
      <c r="A17" s="259"/>
      <c r="B17" s="186"/>
      <c r="C17" s="3"/>
      <c r="D17" s="3"/>
      <c r="F17" s="186"/>
      <c r="G17" s="3"/>
      <c r="H17" s="187"/>
      <c r="I17" s="185" t="str">
        <f>IF(H17=10,"Correct","")</f>
        <v/>
      </c>
    </row>
    <row r="18" spans="1:9" x14ac:dyDescent="0.25">
      <c r="A18" s="259"/>
      <c r="B18" s="183">
        <v>23</v>
      </c>
      <c r="C18" s="3"/>
      <c r="D18" s="3" t="s">
        <v>115</v>
      </c>
      <c r="F18" s="183">
        <v>22</v>
      </c>
      <c r="G18" s="3"/>
      <c r="H18" s="184"/>
      <c r="I18" s="185" t="str">
        <f>IF(H18=45,"Correct","")</f>
        <v/>
      </c>
    </row>
    <row r="19" spans="1:9" x14ac:dyDescent="0.25">
      <c r="A19" s="259"/>
      <c r="B19" s="186"/>
      <c r="C19" s="3"/>
      <c r="D19" s="3"/>
      <c r="F19" s="186"/>
      <c r="G19" s="3"/>
      <c r="H19" s="187"/>
      <c r="I19" s="185" t="str">
        <f>IF(H19=10,"Correct","")</f>
        <v/>
      </c>
    </row>
    <row r="20" spans="1:9" x14ac:dyDescent="0.25">
      <c r="A20" s="259"/>
      <c r="B20" s="183">
        <v>100</v>
      </c>
      <c r="C20" s="3"/>
      <c r="D20" s="3" t="s">
        <v>96</v>
      </c>
      <c r="F20" s="183">
        <v>50</v>
      </c>
      <c r="G20" s="3"/>
      <c r="H20" s="184"/>
      <c r="I20" s="185" t="str">
        <f>IF(H20=50,"Correct","")</f>
        <v/>
      </c>
    </row>
    <row r="21" spans="1:9" x14ac:dyDescent="0.25">
      <c r="A21" s="259"/>
      <c r="B21" s="186"/>
      <c r="C21" s="3"/>
      <c r="D21" s="3"/>
      <c r="F21" s="186"/>
      <c r="G21" s="3"/>
      <c r="H21" s="187"/>
      <c r="I21" s="185" t="str">
        <f>IF(H21=10,"Correct","")</f>
        <v/>
      </c>
    </row>
    <row r="22" spans="1:9" x14ac:dyDescent="0.25">
      <c r="A22" s="259"/>
      <c r="B22" s="183">
        <v>50</v>
      </c>
      <c r="C22" s="3"/>
      <c r="D22" s="3" t="s">
        <v>116</v>
      </c>
      <c r="F22" s="183">
        <v>40</v>
      </c>
      <c r="G22" s="3"/>
      <c r="H22" s="184"/>
      <c r="I22" s="185" t="str">
        <f>IF(H22=10,"Correct","")</f>
        <v/>
      </c>
    </row>
    <row r="23" spans="1:9" x14ac:dyDescent="0.25">
      <c r="A23" s="259"/>
      <c r="B23" s="186"/>
      <c r="C23" s="3"/>
      <c r="D23" s="3"/>
      <c r="F23" s="186"/>
      <c r="G23" s="3"/>
      <c r="H23" s="187"/>
      <c r="I23" s="185" t="str">
        <f>IF(H23=10,"Correct","")</f>
        <v/>
      </c>
    </row>
    <row r="24" spans="1:9" x14ac:dyDescent="0.25">
      <c r="A24" s="259"/>
      <c r="B24" s="183">
        <v>2</v>
      </c>
      <c r="C24" s="3"/>
      <c r="D24" s="3" t="s">
        <v>100</v>
      </c>
      <c r="F24" s="183">
        <v>5</v>
      </c>
      <c r="G24" s="3"/>
      <c r="H24" s="184"/>
      <c r="I24" s="185" t="str">
        <f>IF(H24=10,"Correct","")</f>
        <v/>
      </c>
    </row>
    <row r="25" spans="1:9" x14ac:dyDescent="0.25">
      <c r="A25" s="259"/>
      <c r="B25" s="186"/>
      <c r="C25" s="3"/>
      <c r="D25" s="3"/>
      <c r="F25" s="186"/>
      <c r="G25" s="3"/>
      <c r="H25" s="187"/>
      <c r="I25" s="185" t="str">
        <f>IF(H25=10,"Correct","")</f>
        <v/>
      </c>
    </row>
    <row r="26" spans="1:9" x14ac:dyDescent="0.25">
      <c r="A26" s="259"/>
      <c r="B26" s="183">
        <v>10</v>
      </c>
      <c r="C26" s="3"/>
      <c r="D26" s="3" t="s">
        <v>117</v>
      </c>
      <c r="F26" s="183">
        <v>20</v>
      </c>
      <c r="G26" s="3"/>
      <c r="H26" s="184"/>
      <c r="I26" s="185" t="str">
        <f>IF(H26=200,"Correct","")</f>
        <v/>
      </c>
    </row>
    <row r="27" spans="1:9" x14ac:dyDescent="0.25">
      <c r="A27" s="259"/>
      <c r="B27" s="186"/>
      <c r="C27" s="3"/>
      <c r="D27" s="3"/>
      <c r="F27" s="186"/>
      <c r="G27" s="3"/>
      <c r="H27" s="187"/>
      <c r="I27" s="185" t="str">
        <f>IF(H27=10,"Correct","")</f>
        <v/>
      </c>
    </row>
    <row r="28" spans="1:9" x14ac:dyDescent="0.25">
      <c r="A28" s="259"/>
      <c r="B28" s="183">
        <v>20</v>
      </c>
      <c r="C28" s="3"/>
      <c r="D28" s="3" t="s">
        <v>104</v>
      </c>
      <c r="F28" s="183">
        <v>10</v>
      </c>
      <c r="G28" s="3"/>
      <c r="H28" s="184"/>
      <c r="I28" s="185" t="str">
        <f>IF(H28=2,"Correct","")</f>
        <v/>
      </c>
    </row>
    <row r="29" spans="1:9" x14ac:dyDescent="0.25">
      <c r="A29" s="259"/>
      <c r="B29" s="186"/>
      <c r="C29" s="3"/>
      <c r="D29" s="3"/>
      <c r="F29" s="186"/>
      <c r="G29" s="3"/>
      <c r="H29" s="187"/>
      <c r="I29" s="185" t="str">
        <f>IF(H29=10,"Correct","")</f>
        <v/>
      </c>
    </row>
    <row r="30" spans="1:9" ht="13.8" thickBot="1" x14ac:dyDescent="0.3">
      <c r="A30" s="259"/>
      <c r="B30" s="183">
        <v>100</v>
      </c>
      <c r="C30" s="3"/>
      <c r="D30" s="3" t="s">
        <v>104</v>
      </c>
      <c r="F30" s="183">
        <v>2</v>
      </c>
      <c r="G30" s="3"/>
      <c r="H30" s="188"/>
      <c r="I30" s="185" t="str">
        <f>IF(H30=50,"Correct","")</f>
        <v/>
      </c>
    </row>
    <row r="31" spans="1:9" ht="13.8" thickTop="1" x14ac:dyDescent="0.25">
      <c r="A31" s="259"/>
    </row>
    <row r="32" spans="1:9" x14ac:dyDescent="0.25">
      <c r="A32" s="259"/>
    </row>
    <row r="33" spans="1:12" ht="14.4" x14ac:dyDescent="0.3">
      <c r="A33" s="259"/>
      <c r="B33" s="189"/>
    </row>
    <row r="34" spans="1:12" x14ac:dyDescent="0.25">
      <c r="A34" s="259"/>
    </row>
    <row r="35" spans="1:12" ht="17.399999999999999" x14ac:dyDescent="0.3">
      <c r="A35" s="259"/>
      <c r="B35" s="170" t="s">
        <v>118</v>
      </c>
    </row>
    <row r="36" spans="1:12" ht="13.8" x14ac:dyDescent="0.25">
      <c r="A36" s="259"/>
      <c r="B36" s="171" t="s">
        <v>119</v>
      </c>
      <c r="C36" s="172"/>
      <c r="D36" s="172"/>
      <c r="E36" s="172"/>
      <c r="F36" s="172"/>
      <c r="G36" s="172"/>
      <c r="H36" s="172"/>
    </row>
    <row r="37" spans="1:12" ht="13.8" x14ac:dyDescent="0.25">
      <c r="A37" s="259"/>
      <c r="B37" s="171" t="s">
        <v>120</v>
      </c>
      <c r="C37" s="172"/>
      <c r="D37" s="172"/>
      <c r="E37" s="172"/>
      <c r="F37" s="172"/>
      <c r="G37" s="172"/>
      <c r="H37" s="172"/>
    </row>
    <row r="38" spans="1:12" ht="13.8" x14ac:dyDescent="0.25">
      <c r="A38" s="259"/>
      <c r="B38" s="190" t="s">
        <v>121</v>
      </c>
      <c r="C38" s="190"/>
      <c r="D38" s="190"/>
      <c r="E38" s="190"/>
      <c r="F38" s="190"/>
    </row>
    <row r="39" spans="1:12" ht="13.8" x14ac:dyDescent="0.25">
      <c r="A39" s="259"/>
      <c r="B39" s="190" t="s">
        <v>122</v>
      </c>
      <c r="C39" s="190"/>
      <c r="D39" s="190"/>
      <c r="E39" s="190"/>
      <c r="F39" s="190"/>
    </row>
    <row r="40" spans="1:12" ht="13.8" x14ac:dyDescent="0.25">
      <c r="A40" s="259"/>
      <c r="B40" s="190" t="s">
        <v>123</v>
      </c>
      <c r="C40" s="190"/>
      <c r="D40" s="190"/>
      <c r="E40" s="190"/>
      <c r="F40" s="190"/>
    </row>
    <row r="41" spans="1:12" ht="13.8" thickBot="1" x14ac:dyDescent="0.3">
      <c r="A41" s="259"/>
    </row>
    <row r="42" spans="1:12" ht="25.5" customHeight="1" thickTop="1" x14ac:dyDescent="0.25">
      <c r="A42" s="259"/>
      <c r="F42" s="191" t="s">
        <v>109</v>
      </c>
      <c r="G42" s="192" t="s">
        <v>111</v>
      </c>
      <c r="H42" s="192" t="s">
        <v>124</v>
      </c>
      <c r="I42" s="193" t="s">
        <v>112</v>
      </c>
      <c r="J42" s="194" t="s">
        <v>113</v>
      </c>
      <c r="K42" s="195">
        <f>COUNTIF(J44:J58,"Correct")</f>
        <v>0</v>
      </c>
      <c r="L42" s="196" t="s">
        <v>114</v>
      </c>
    </row>
    <row r="43" spans="1:12" x14ac:dyDescent="0.25">
      <c r="A43" s="259"/>
      <c r="F43" s="197"/>
      <c r="G43" s="198"/>
      <c r="H43" s="198"/>
      <c r="I43" s="199"/>
    </row>
    <row r="44" spans="1:12" ht="13.8" x14ac:dyDescent="0.25">
      <c r="A44" s="259"/>
      <c r="B44" s="190" t="s">
        <v>125</v>
      </c>
      <c r="C44" s="190"/>
      <c r="D44" s="190"/>
      <c r="E44" s="190"/>
      <c r="F44" s="200"/>
      <c r="G44" s="201"/>
      <c r="H44" s="201"/>
      <c r="I44" s="202"/>
      <c r="J44" s="185" t="str">
        <f>IF( I44=5+3+2,"Correct","")</f>
        <v/>
      </c>
    </row>
    <row r="45" spans="1:12" ht="13.8" x14ac:dyDescent="0.25">
      <c r="A45" s="259"/>
      <c r="B45" s="190"/>
      <c r="C45" s="190"/>
      <c r="D45" s="190"/>
      <c r="E45" s="190"/>
      <c r="F45" s="203"/>
      <c r="G45" s="204"/>
      <c r="H45" s="204"/>
      <c r="I45" s="205"/>
      <c r="J45" s="185"/>
    </row>
    <row r="46" spans="1:12" ht="13.8" x14ac:dyDescent="0.25">
      <c r="A46" s="259"/>
      <c r="B46" s="190" t="s">
        <v>126</v>
      </c>
      <c r="C46" s="190"/>
      <c r="D46" s="190"/>
      <c r="E46" s="190"/>
      <c r="F46" s="200"/>
      <c r="G46" s="201"/>
      <c r="H46" s="201"/>
      <c r="I46" s="202"/>
      <c r="J46" s="185" t="str">
        <f>IF(I46=10+20+30,"Correct","")</f>
        <v/>
      </c>
    </row>
    <row r="47" spans="1:12" ht="13.8" x14ac:dyDescent="0.25">
      <c r="A47" s="259"/>
      <c r="B47" s="190"/>
      <c r="C47" s="190"/>
      <c r="D47" s="190"/>
      <c r="E47" s="190"/>
      <c r="F47" s="203"/>
      <c r="G47" s="204"/>
      <c r="H47" s="204"/>
      <c r="I47" s="205"/>
      <c r="J47" s="185"/>
    </row>
    <row r="48" spans="1:12" ht="13.8" x14ac:dyDescent="0.25">
      <c r="A48" s="259"/>
      <c r="B48" s="190" t="s">
        <v>127</v>
      </c>
      <c r="C48" s="190"/>
      <c r="D48" s="190"/>
      <c r="E48" s="190"/>
      <c r="F48" s="200"/>
      <c r="G48" s="201"/>
      <c r="H48" s="201"/>
      <c r="I48" s="202"/>
      <c r="J48" s="185" t="str">
        <f>IF(I48=20-3-4,"Correct","")</f>
        <v/>
      </c>
    </row>
    <row r="49" spans="1:12" ht="13.8" x14ac:dyDescent="0.25">
      <c r="A49" s="259"/>
      <c r="B49" s="190"/>
      <c r="C49" s="190"/>
      <c r="D49" s="190"/>
      <c r="E49" s="190"/>
      <c r="F49" s="203"/>
      <c r="G49" s="204"/>
      <c r="H49" s="204"/>
      <c r="I49" s="205"/>
      <c r="J49" s="185"/>
    </row>
    <row r="50" spans="1:12" ht="13.8" x14ac:dyDescent="0.25">
      <c r="A50" s="259"/>
      <c r="B50" s="190" t="s">
        <v>128</v>
      </c>
      <c r="C50" s="190"/>
      <c r="D50" s="190"/>
      <c r="E50" s="190"/>
      <c r="F50" s="200"/>
      <c r="G50" s="201"/>
      <c r="H50" s="201"/>
      <c r="I50" s="202"/>
      <c r="J50" s="185" t="str">
        <f>IF(I50=100-30-50,"Correct","")</f>
        <v/>
      </c>
    </row>
    <row r="51" spans="1:12" ht="13.8" x14ac:dyDescent="0.25">
      <c r="A51" s="259"/>
      <c r="B51" s="190"/>
      <c r="C51" s="190"/>
      <c r="D51" s="190"/>
      <c r="E51" s="190"/>
      <c r="F51" s="203"/>
      <c r="G51" s="204"/>
      <c r="H51" s="204"/>
      <c r="I51" s="205"/>
      <c r="J51" s="185"/>
    </row>
    <row r="52" spans="1:12" ht="13.8" x14ac:dyDescent="0.25">
      <c r="A52" s="259"/>
      <c r="B52" s="190" t="s">
        <v>129</v>
      </c>
      <c r="C52" s="190"/>
      <c r="D52" s="190"/>
      <c r="E52" s="190"/>
      <c r="F52" s="200"/>
      <c r="G52" s="201"/>
      <c r="H52" s="201"/>
      <c r="I52" s="202"/>
      <c r="J52" s="185" t="str">
        <f>IF(I52=2*2*2,"Correct","")</f>
        <v/>
      </c>
    </row>
    <row r="53" spans="1:12" ht="13.8" x14ac:dyDescent="0.25">
      <c r="A53" s="259"/>
      <c r="B53" s="190"/>
      <c r="C53" s="190"/>
      <c r="D53" s="190"/>
      <c r="E53" s="190"/>
      <c r="F53" s="203"/>
      <c r="G53" s="204"/>
      <c r="H53" s="204"/>
      <c r="I53" s="205"/>
      <c r="J53" s="185"/>
    </row>
    <row r="54" spans="1:12" ht="13.8" x14ac:dyDescent="0.25">
      <c r="A54" s="259"/>
      <c r="B54" s="190" t="s">
        <v>130</v>
      </c>
      <c r="C54" s="190"/>
      <c r="D54" s="190"/>
      <c r="E54" s="190"/>
      <c r="F54" s="200"/>
      <c r="G54" s="201"/>
      <c r="H54" s="201"/>
      <c r="I54" s="202"/>
      <c r="J54" s="185" t="str">
        <f>IF(I54=10*2*5,"Correct","")</f>
        <v/>
      </c>
      <c r="L54" s="185"/>
    </row>
    <row r="55" spans="1:12" ht="13.8" x14ac:dyDescent="0.25">
      <c r="A55" s="259"/>
      <c r="B55" s="190"/>
      <c r="C55" s="190"/>
      <c r="D55" s="190"/>
      <c r="E55" s="190"/>
      <c r="F55" s="203"/>
      <c r="G55" s="204"/>
      <c r="H55" s="204"/>
      <c r="I55" s="205"/>
      <c r="J55" s="185"/>
      <c r="L55" s="185"/>
    </row>
    <row r="56" spans="1:12" ht="13.8" x14ac:dyDescent="0.25">
      <c r="A56" s="259"/>
      <c r="B56" s="190" t="s">
        <v>131</v>
      </c>
      <c r="C56" s="190"/>
      <c r="D56" s="190"/>
      <c r="E56" s="190"/>
      <c r="F56" s="200"/>
      <c r="G56" s="201"/>
      <c r="H56" s="201"/>
      <c r="I56" s="202"/>
      <c r="J56" s="185" t="str">
        <f>IF(I56=100/2/2,"Correct","")</f>
        <v/>
      </c>
      <c r="L56" s="185"/>
    </row>
    <row r="57" spans="1:12" ht="13.8" x14ac:dyDescent="0.25">
      <c r="A57" s="259"/>
      <c r="B57" s="190"/>
      <c r="C57" s="190"/>
      <c r="D57" s="190"/>
      <c r="E57" s="190"/>
      <c r="F57" s="203"/>
      <c r="G57" s="204"/>
      <c r="H57" s="204"/>
      <c r="I57" s="205"/>
      <c r="J57" s="185"/>
      <c r="L57" s="185"/>
    </row>
    <row r="58" spans="1:12" ht="14.4" thickBot="1" x14ac:dyDescent="0.3">
      <c r="B58" s="190" t="s">
        <v>132</v>
      </c>
      <c r="C58" s="190"/>
      <c r="D58" s="190"/>
      <c r="E58" s="190"/>
      <c r="F58" s="206"/>
      <c r="G58" s="207"/>
      <c r="H58" s="207"/>
      <c r="I58" s="208"/>
      <c r="J58" s="185" t="str">
        <f>IF(I58=100/4/5,"Correct","")</f>
        <v/>
      </c>
      <c r="K58" s="2"/>
      <c r="L58" s="185"/>
    </row>
    <row r="59" spans="1:12" ht="13.8" thickTop="1" x14ac:dyDescent="0.25">
      <c r="J59" s="209"/>
    </row>
    <row r="62" spans="1:12" x14ac:dyDescent="0.25">
      <c r="B62" s="210" t="s">
        <v>133</v>
      </c>
      <c r="C62" s="210"/>
      <c r="D62" s="210"/>
      <c r="E62" s="211">
        <f>J14</f>
        <v>0</v>
      </c>
      <c r="F62" s="212" t="s">
        <v>134</v>
      </c>
    </row>
    <row r="63" spans="1:12" x14ac:dyDescent="0.25">
      <c r="B63" s="213" t="s">
        <v>135</v>
      </c>
      <c r="C63" s="213"/>
      <c r="D63" s="213"/>
      <c r="E63" s="211">
        <f>K42</f>
        <v>0</v>
      </c>
      <c r="F63" s="212" t="s">
        <v>134</v>
      </c>
    </row>
    <row r="64" spans="1:12" x14ac:dyDescent="0.25">
      <c r="B64" s="214" t="s">
        <v>136</v>
      </c>
      <c r="C64" s="215"/>
      <c r="D64" s="216"/>
      <c r="E64" s="217">
        <f>E62+E63</f>
        <v>0</v>
      </c>
      <c r="F64" s="212" t="s">
        <v>137</v>
      </c>
    </row>
    <row r="66" spans="2:5" x14ac:dyDescent="0.25">
      <c r="B66" s="218" t="s">
        <v>138</v>
      </c>
      <c r="C66" s="32"/>
      <c r="D66" s="32"/>
      <c r="E66" s="219" t="str">
        <f>VLOOKUP(E64,B71:C77,2)</f>
        <v>F</v>
      </c>
    </row>
    <row r="69" spans="2:5" x14ac:dyDescent="0.25">
      <c r="B69" s="257" t="s">
        <v>139</v>
      </c>
      <c r="C69" s="257"/>
    </row>
    <row r="70" spans="2:5" x14ac:dyDescent="0.25">
      <c r="B70" s="220" t="s">
        <v>140</v>
      </c>
      <c r="C70" s="220" t="s">
        <v>141</v>
      </c>
    </row>
    <row r="71" spans="2:5" x14ac:dyDescent="0.25">
      <c r="B71" s="220">
        <v>0</v>
      </c>
      <c r="C71" s="220" t="s">
        <v>142</v>
      </c>
    </row>
    <row r="72" spans="2:5" x14ac:dyDescent="0.25">
      <c r="B72" s="220">
        <v>2</v>
      </c>
      <c r="C72" s="220" t="s">
        <v>143</v>
      </c>
    </row>
    <row r="73" spans="2:5" x14ac:dyDescent="0.25">
      <c r="B73" s="220">
        <v>5</v>
      </c>
      <c r="C73" s="220" t="s">
        <v>144</v>
      </c>
    </row>
    <row r="74" spans="2:5" x14ac:dyDescent="0.25">
      <c r="B74" s="220">
        <v>8</v>
      </c>
      <c r="C74" s="220" t="s">
        <v>18</v>
      </c>
    </row>
    <row r="75" spans="2:5" x14ac:dyDescent="0.25">
      <c r="B75" s="220">
        <v>11</v>
      </c>
      <c r="C75" s="220" t="s">
        <v>145</v>
      </c>
    </row>
    <row r="76" spans="2:5" x14ac:dyDescent="0.25">
      <c r="B76" s="220">
        <v>14</v>
      </c>
      <c r="C76" s="220" t="s">
        <v>16</v>
      </c>
    </row>
    <row r="77" spans="2:5" x14ac:dyDescent="0.25">
      <c r="B77" s="220">
        <v>16</v>
      </c>
      <c r="C77" s="220" t="s">
        <v>146</v>
      </c>
    </row>
  </sheetData>
  <protectedRanges>
    <protectedRange sqref="H16:H30 F44:I58" name="Range1"/>
  </protectedRanges>
  <mergeCells count="6">
    <mergeCell ref="B69:C69"/>
    <mergeCell ref="B2:I2"/>
    <mergeCell ref="A2:A57"/>
    <mergeCell ref="A1:R1"/>
    <mergeCell ref="G3:I3"/>
    <mergeCell ref="G4:I4"/>
  </mergeCells>
  <phoneticPr fontId="8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1"/>
  <sheetViews>
    <sheetView topLeftCell="A29" workbookViewId="0">
      <selection activeCell="A2" sqref="A2"/>
    </sheetView>
  </sheetViews>
  <sheetFormatPr defaultColWidth="10.33203125" defaultRowHeight="14.4" x14ac:dyDescent="0.3"/>
  <cols>
    <col min="1" max="1" width="16.88671875" style="88" customWidth="1"/>
    <col min="2" max="2" width="11.33203125" style="88" bestFit="1" customWidth="1"/>
    <col min="3" max="4" width="10.33203125" style="88" customWidth="1"/>
    <col min="5" max="5" width="16.109375" style="88" customWidth="1"/>
    <col min="6" max="6" width="11" style="88" customWidth="1"/>
    <col min="7" max="16384" width="10.33203125" style="88"/>
  </cols>
  <sheetData>
    <row r="2" spans="1:9" ht="15.6" x14ac:dyDescent="0.3">
      <c r="A2" s="86" t="s">
        <v>50</v>
      </c>
      <c r="B2" s="145" t="s">
        <v>86</v>
      </c>
      <c r="C2" s="87"/>
      <c r="D2" s="87"/>
      <c r="E2" s="87"/>
      <c r="F2" s="87"/>
    </row>
    <row r="3" spans="1:9" ht="15" customHeight="1" x14ac:dyDescent="0.3">
      <c r="A3" s="130" t="s">
        <v>51</v>
      </c>
      <c r="B3" s="131"/>
      <c r="C3" s="131"/>
      <c r="D3" s="131"/>
      <c r="E3" s="131"/>
      <c r="F3" s="131"/>
      <c r="G3" s="132"/>
    </row>
    <row r="4" spans="1:9" x14ac:dyDescent="0.3">
      <c r="B4" s="87"/>
      <c r="C4" s="87"/>
      <c r="D4" s="87"/>
      <c r="E4" s="87"/>
      <c r="F4" s="87"/>
    </row>
    <row r="5" spans="1:9" x14ac:dyDescent="0.3">
      <c r="A5" s="90" t="s">
        <v>52</v>
      </c>
      <c r="B5" s="91"/>
      <c r="C5" s="92"/>
      <c r="D5" s="92"/>
      <c r="E5" s="93" t="s">
        <v>53</v>
      </c>
      <c r="F5" s="94"/>
    </row>
    <row r="6" spans="1:9" x14ac:dyDescent="0.3">
      <c r="A6" s="137" t="s">
        <v>54</v>
      </c>
      <c r="B6" s="138">
        <v>4</v>
      </c>
      <c r="C6" s="92"/>
      <c r="D6" s="92"/>
      <c r="E6" s="139" t="s">
        <v>55</v>
      </c>
      <c r="F6" s="140">
        <v>5.5</v>
      </c>
    </row>
    <row r="7" spans="1:9" x14ac:dyDescent="0.3">
      <c r="A7" s="137" t="s">
        <v>56</v>
      </c>
      <c r="B7" s="138">
        <v>7.5</v>
      </c>
      <c r="C7" s="92"/>
      <c r="D7" s="92"/>
      <c r="E7" s="139" t="s">
        <v>57</v>
      </c>
      <c r="F7" s="140">
        <v>12</v>
      </c>
    </row>
    <row r="8" spans="1:9" x14ac:dyDescent="0.3">
      <c r="A8" s="137" t="s">
        <v>58</v>
      </c>
      <c r="B8" s="138">
        <v>11</v>
      </c>
      <c r="E8" s="139" t="s">
        <v>59</v>
      </c>
      <c r="F8" s="140">
        <v>3.5</v>
      </c>
    </row>
    <row r="9" spans="1:9" x14ac:dyDescent="0.3">
      <c r="A9" s="137" t="s">
        <v>60</v>
      </c>
      <c r="B9" s="138">
        <v>15</v>
      </c>
      <c r="E9" s="139" t="s">
        <v>61</v>
      </c>
      <c r="F9" s="140">
        <v>6</v>
      </c>
    </row>
    <row r="10" spans="1:9" x14ac:dyDescent="0.3">
      <c r="A10" s="137" t="s">
        <v>62</v>
      </c>
      <c r="B10" s="138">
        <v>8</v>
      </c>
      <c r="E10" s="139" t="s">
        <v>63</v>
      </c>
      <c r="F10" s="140">
        <v>2</v>
      </c>
      <c r="G10" s="121"/>
      <c r="H10" s="121"/>
      <c r="I10" s="121"/>
    </row>
    <row r="11" spans="1:9" x14ac:dyDescent="0.3">
      <c r="A11" s="92"/>
      <c r="B11" s="92"/>
      <c r="E11" s="92"/>
      <c r="F11" s="92"/>
      <c r="G11" s="121"/>
      <c r="H11" s="121"/>
      <c r="I11" s="121"/>
    </row>
    <row r="12" spans="1:9" x14ac:dyDescent="0.3">
      <c r="A12" s="95" t="s">
        <v>64</v>
      </c>
      <c r="B12" s="142"/>
      <c r="C12" s="221" t="str">
        <f>IF(B12=B6+B7+B8+B9+B10,"Correct","")</f>
        <v/>
      </c>
      <c r="E12" s="97" t="s">
        <v>64</v>
      </c>
      <c r="F12" s="141"/>
      <c r="G12" s="221" t="str">
        <f>IF(F12=F6+F7+F8+F9+F10,"Correct","")</f>
        <v/>
      </c>
      <c r="H12" s="121"/>
      <c r="I12" s="121"/>
    </row>
    <row r="13" spans="1:9" x14ac:dyDescent="0.3">
      <c r="A13" s="126"/>
      <c r="C13" s="120"/>
      <c r="D13" s="121"/>
      <c r="E13" s="87"/>
      <c r="G13" s="120"/>
      <c r="H13" s="121"/>
      <c r="I13" s="121"/>
    </row>
    <row r="14" spans="1:9" x14ac:dyDescent="0.3">
      <c r="A14" s="133" t="s">
        <v>65</v>
      </c>
      <c r="B14" s="133"/>
      <c r="C14" s="133"/>
      <c r="D14" s="134"/>
      <c r="E14" s="143"/>
      <c r="F14" s="145" t="str">
        <f>IF(E14="Sean","Correct","")</f>
        <v/>
      </c>
      <c r="G14" s="121"/>
      <c r="H14" s="121"/>
      <c r="I14" s="121"/>
    </row>
    <row r="15" spans="1:9" x14ac:dyDescent="0.3">
      <c r="A15" s="98"/>
      <c r="B15" s="98"/>
      <c r="C15" s="98"/>
      <c r="D15" s="126"/>
      <c r="E15" s="127"/>
      <c r="F15" s="126"/>
      <c r="G15" s="121"/>
      <c r="H15" s="121"/>
      <c r="I15" s="121"/>
    </row>
    <row r="16" spans="1:9" x14ac:dyDescent="0.3">
      <c r="A16" s="87"/>
      <c r="B16" s="87"/>
      <c r="C16" s="87"/>
      <c r="D16" s="126"/>
      <c r="E16" s="126"/>
      <c r="F16" s="126"/>
      <c r="G16" s="121"/>
      <c r="H16" s="121"/>
      <c r="I16" s="121"/>
    </row>
    <row r="17" spans="1:9" ht="15.6" x14ac:dyDescent="0.3">
      <c r="A17" s="86" t="s">
        <v>66</v>
      </c>
      <c r="B17" s="99"/>
      <c r="C17" s="99"/>
      <c r="D17" s="99"/>
      <c r="E17" s="87"/>
      <c r="F17" s="87"/>
      <c r="G17" s="121"/>
      <c r="H17" s="121"/>
      <c r="I17" s="121"/>
    </row>
    <row r="18" spans="1:9" x14ac:dyDescent="0.3">
      <c r="A18" s="130" t="s">
        <v>67</v>
      </c>
      <c r="B18" s="135"/>
      <c r="C18" s="135"/>
      <c r="D18" s="135"/>
      <c r="E18" s="131"/>
      <c r="F18" s="87"/>
    </row>
    <row r="19" spans="1:9" x14ac:dyDescent="0.3">
      <c r="A19" s="89"/>
      <c r="B19" s="99"/>
      <c r="C19" s="99"/>
      <c r="D19" s="99"/>
      <c r="E19" s="87"/>
      <c r="F19" s="126"/>
      <c r="G19" s="121"/>
    </row>
    <row r="20" spans="1:9" x14ac:dyDescent="0.3">
      <c r="A20" s="92"/>
      <c r="B20" s="92"/>
      <c r="C20" s="100" t="s">
        <v>68</v>
      </c>
      <c r="D20" s="100" t="s">
        <v>69</v>
      </c>
      <c r="E20" s="100" t="s">
        <v>64</v>
      </c>
      <c r="F20" s="121"/>
      <c r="G20" s="121"/>
    </row>
    <row r="21" spans="1:9" x14ac:dyDescent="0.3">
      <c r="A21" s="92"/>
      <c r="B21" s="101" t="s">
        <v>70</v>
      </c>
      <c r="C21" s="102">
        <v>4</v>
      </c>
      <c r="D21" s="103">
        <v>23</v>
      </c>
      <c r="E21" s="118"/>
      <c r="F21" s="222" t="str">
        <f>IF(E21=C21*D21,"Correct","")</f>
        <v/>
      </c>
      <c r="G21" s="121"/>
    </row>
    <row r="22" spans="1:9" x14ac:dyDescent="0.3">
      <c r="A22" s="92"/>
      <c r="B22" s="101" t="s">
        <v>71</v>
      </c>
      <c r="C22" s="102">
        <v>4.5</v>
      </c>
      <c r="D22" s="103">
        <v>18</v>
      </c>
      <c r="E22" s="118"/>
      <c r="F22" s="222" t="str">
        <f>IF(E22=C22*D22,"Correct","")</f>
        <v/>
      </c>
      <c r="G22" s="121"/>
    </row>
    <row r="23" spans="1:9" x14ac:dyDescent="0.3">
      <c r="A23" s="92"/>
      <c r="B23" s="92"/>
      <c r="C23" s="104"/>
      <c r="D23" s="105"/>
      <c r="E23" s="106"/>
      <c r="F23" s="223"/>
      <c r="G23" s="121"/>
    </row>
    <row r="24" spans="1:9" x14ac:dyDescent="0.3">
      <c r="A24" s="92"/>
      <c r="B24" s="92"/>
      <c r="C24" s="105"/>
      <c r="D24" s="107" t="s">
        <v>64</v>
      </c>
      <c r="E24" s="118"/>
      <c r="F24" s="222" t="str">
        <f>IF(E24=173,"Correct","")</f>
        <v/>
      </c>
      <c r="G24" s="121"/>
    </row>
    <row r="25" spans="1:9" x14ac:dyDescent="0.3">
      <c r="A25" s="92"/>
      <c r="B25" s="92"/>
      <c r="C25" s="92"/>
      <c r="D25" s="92"/>
      <c r="E25" s="92"/>
      <c r="F25" s="223"/>
      <c r="G25" s="121"/>
    </row>
    <row r="26" spans="1:9" x14ac:dyDescent="0.3">
      <c r="A26" s="108" t="s">
        <v>72</v>
      </c>
      <c r="B26" s="92"/>
      <c r="C26" s="92"/>
      <c r="D26" s="92"/>
      <c r="E26" s="143"/>
      <c r="F26" s="222" t="str">
        <f>IF(E26=247.5,"Correct","")</f>
        <v/>
      </c>
      <c r="G26" s="121"/>
    </row>
    <row r="27" spans="1:9" x14ac:dyDescent="0.3">
      <c r="A27" s="108" t="s">
        <v>73</v>
      </c>
      <c r="B27" s="92"/>
      <c r="C27" s="92"/>
      <c r="D27" s="92"/>
      <c r="E27" s="92"/>
      <c r="F27" s="126"/>
      <c r="G27" s="121"/>
    </row>
    <row r="28" spans="1:9" x14ac:dyDescent="0.3">
      <c r="A28" s="87"/>
      <c r="B28" s="87"/>
      <c r="C28" s="87"/>
      <c r="D28" s="87"/>
      <c r="E28" s="87"/>
      <c r="F28" s="87"/>
    </row>
    <row r="29" spans="1:9" x14ac:dyDescent="0.3">
      <c r="A29" s="109"/>
      <c r="B29" s="109"/>
      <c r="C29" s="109"/>
      <c r="D29" s="109"/>
      <c r="E29" s="109"/>
      <c r="F29" s="109"/>
    </row>
    <row r="30" spans="1:9" x14ac:dyDescent="0.3">
      <c r="A30" s="87"/>
      <c r="B30" s="87"/>
      <c r="C30" s="87"/>
      <c r="D30" s="87"/>
      <c r="E30" s="87"/>
      <c r="F30" s="87"/>
    </row>
    <row r="31" spans="1:9" x14ac:dyDescent="0.3">
      <c r="A31" s="110" t="s">
        <v>74</v>
      </c>
      <c r="B31" s="87"/>
      <c r="C31" s="87"/>
      <c r="D31" s="87"/>
      <c r="E31" s="111"/>
      <c r="F31" s="87"/>
    </row>
    <row r="32" spans="1:9" x14ac:dyDescent="0.3">
      <c r="A32" s="87"/>
      <c r="B32" s="87"/>
      <c r="C32" s="87"/>
      <c r="D32" s="87"/>
      <c r="E32" s="111"/>
      <c r="F32" s="87"/>
    </row>
    <row r="33" spans="1:8" x14ac:dyDescent="0.3">
      <c r="A33" s="136" t="s">
        <v>75</v>
      </c>
      <c r="B33" s="131"/>
      <c r="C33" s="131"/>
      <c r="D33" s="87"/>
      <c r="E33" s="111"/>
      <c r="F33" s="87"/>
    </row>
    <row r="34" spans="1:8" x14ac:dyDescent="0.3">
      <c r="A34" s="87"/>
      <c r="B34" s="87"/>
      <c r="C34" s="87"/>
      <c r="D34" s="87"/>
      <c r="E34" s="111"/>
      <c r="F34" s="87"/>
    </row>
    <row r="35" spans="1:8" x14ac:dyDescent="0.3">
      <c r="B35" s="87"/>
      <c r="C35" s="112">
        <v>50</v>
      </c>
      <c r="D35" s="87"/>
      <c r="E35" s="87"/>
      <c r="F35" s="87"/>
    </row>
    <row r="36" spans="1:8" x14ac:dyDescent="0.3">
      <c r="B36" s="87"/>
      <c r="C36" s="112">
        <v>650</v>
      </c>
      <c r="D36" s="87"/>
      <c r="E36" s="87"/>
      <c r="F36" s="87"/>
    </row>
    <row r="37" spans="1:8" x14ac:dyDescent="0.3">
      <c r="B37" s="87"/>
      <c r="C37" s="112">
        <v>456</v>
      </c>
      <c r="F37" s="87"/>
    </row>
    <row r="38" spans="1:8" x14ac:dyDescent="0.3">
      <c r="B38" s="87"/>
      <c r="C38" s="112">
        <v>324</v>
      </c>
      <c r="F38" s="87"/>
    </row>
    <row r="39" spans="1:8" x14ac:dyDescent="0.3">
      <c r="B39" s="87"/>
      <c r="C39" s="112">
        <v>200</v>
      </c>
      <c r="F39" s="87"/>
    </row>
    <row r="40" spans="1:8" x14ac:dyDescent="0.3">
      <c r="B40" s="87"/>
      <c r="C40" s="112">
        <v>300</v>
      </c>
      <c r="F40" s="87"/>
    </row>
    <row r="41" spans="1:8" x14ac:dyDescent="0.3">
      <c r="B41" s="87"/>
      <c r="C41" s="112">
        <v>234</v>
      </c>
      <c r="D41" s="227"/>
      <c r="E41" s="121"/>
      <c r="F41" s="126"/>
      <c r="G41" s="121"/>
      <c r="H41" s="121"/>
    </row>
    <row r="42" spans="1:8" x14ac:dyDescent="0.3">
      <c r="B42" s="87"/>
      <c r="C42" s="113">
        <v>567</v>
      </c>
      <c r="D42" s="227"/>
      <c r="E42" s="121"/>
      <c r="F42" s="126"/>
      <c r="G42" s="121"/>
      <c r="H42" s="121"/>
    </row>
    <row r="43" spans="1:8" x14ac:dyDescent="0.3">
      <c r="B43" s="114" t="s">
        <v>76</v>
      </c>
      <c r="C43" s="144"/>
      <c r="D43" s="228" t="str">
        <f>IF(C43=2781,"Correct","")</f>
        <v/>
      </c>
      <c r="E43" s="128"/>
      <c r="F43" s="129"/>
      <c r="G43" s="120"/>
      <c r="H43" s="121"/>
    </row>
    <row r="44" spans="1:8" x14ac:dyDescent="0.3">
      <c r="A44" s="87"/>
      <c r="B44" s="87"/>
      <c r="C44" s="115"/>
      <c r="D44" s="227"/>
      <c r="E44" s="121"/>
      <c r="F44" s="126"/>
      <c r="G44" s="121"/>
      <c r="H44" s="121"/>
    </row>
    <row r="45" spans="1:8" x14ac:dyDescent="0.3">
      <c r="A45" s="87"/>
      <c r="B45" s="87"/>
      <c r="C45" s="115"/>
      <c r="D45" s="227"/>
      <c r="E45" s="121"/>
      <c r="F45" s="126"/>
      <c r="G45" s="121"/>
      <c r="H45" s="121"/>
    </row>
    <row r="46" spans="1:8" x14ac:dyDescent="0.3">
      <c r="A46" s="136" t="s">
        <v>77</v>
      </c>
      <c r="B46" s="132"/>
      <c r="C46" s="144"/>
      <c r="D46" s="229" t="str">
        <f>IF(C46=2781,"Correct","")</f>
        <v/>
      </c>
      <c r="E46" s="120"/>
      <c r="F46" s="121"/>
      <c r="G46" s="121"/>
      <c r="H46" s="121"/>
    </row>
    <row r="47" spans="1:8" x14ac:dyDescent="0.3">
      <c r="D47" s="227"/>
      <c r="E47" s="121"/>
      <c r="F47" s="121"/>
      <c r="G47" s="121"/>
      <c r="H47" s="121"/>
    </row>
    <row r="48" spans="1:8" ht="15" thickBot="1" x14ac:dyDescent="0.35">
      <c r="D48" s="121"/>
      <c r="E48" s="121"/>
      <c r="F48" s="121"/>
      <c r="G48" s="121"/>
      <c r="H48" s="121"/>
    </row>
    <row r="49" spans="1:6" ht="15" thickBot="1" x14ac:dyDescent="0.35">
      <c r="A49" s="267" t="s">
        <v>156</v>
      </c>
      <c r="B49" s="268"/>
      <c r="C49" s="254">
        <f>COUNTIF(A12:G46,"Correct")</f>
        <v>0</v>
      </c>
      <c r="D49" s="253" t="s">
        <v>157</v>
      </c>
      <c r="E49" s="255">
        <f>VLOOKUP(C49,A54:B59,2)</f>
        <v>0</v>
      </c>
      <c r="F49" s="256"/>
    </row>
    <row r="51" spans="1:6" x14ac:dyDescent="0.3">
      <c r="A51" s="246"/>
      <c r="B51" s="246"/>
      <c r="C51" s="246"/>
    </row>
    <row r="52" spans="1:6" x14ac:dyDescent="0.3">
      <c r="A52" s="266"/>
      <c r="B52" s="266"/>
      <c r="C52" s="248"/>
      <c r="D52" s="249"/>
    </row>
    <row r="53" spans="1:6" x14ac:dyDescent="0.3">
      <c r="A53" s="250" t="s">
        <v>140</v>
      </c>
      <c r="B53" s="250" t="s">
        <v>158</v>
      </c>
      <c r="C53" s="248"/>
      <c r="D53" s="249"/>
    </row>
    <row r="54" spans="1:6" x14ac:dyDescent="0.3">
      <c r="A54" s="250">
        <v>0</v>
      </c>
      <c r="B54" s="251"/>
      <c r="C54" s="248"/>
      <c r="D54" s="249"/>
    </row>
    <row r="55" spans="1:6" x14ac:dyDescent="0.3">
      <c r="A55" s="250">
        <v>2</v>
      </c>
      <c r="B55" s="251" t="s">
        <v>163</v>
      </c>
      <c r="C55" s="248"/>
      <c r="D55" s="249"/>
    </row>
    <row r="56" spans="1:6" x14ac:dyDescent="0.3">
      <c r="A56" s="250">
        <v>4</v>
      </c>
      <c r="B56" s="251" t="s">
        <v>162</v>
      </c>
      <c r="C56" s="248"/>
      <c r="D56" s="249"/>
    </row>
    <row r="57" spans="1:6" x14ac:dyDescent="0.3">
      <c r="A57" s="250">
        <v>6</v>
      </c>
      <c r="B57" s="251" t="s">
        <v>161</v>
      </c>
      <c r="C57" s="248"/>
      <c r="D57" s="249"/>
    </row>
    <row r="58" spans="1:6" x14ac:dyDescent="0.3">
      <c r="A58" s="250">
        <v>8</v>
      </c>
      <c r="B58" s="251" t="s">
        <v>159</v>
      </c>
      <c r="C58" s="248"/>
      <c r="D58" s="249"/>
    </row>
    <row r="59" spans="1:6" x14ac:dyDescent="0.3">
      <c r="A59" s="250">
        <v>9</v>
      </c>
      <c r="B59" s="251" t="s">
        <v>160</v>
      </c>
      <c r="C59" s="248"/>
      <c r="D59" s="249"/>
    </row>
    <row r="60" spans="1:6" x14ac:dyDescent="0.3">
      <c r="A60" s="248"/>
      <c r="B60" s="248"/>
      <c r="C60" s="248"/>
      <c r="D60" s="249"/>
    </row>
    <row r="61" spans="1:6" x14ac:dyDescent="0.3">
      <c r="A61" s="249"/>
      <c r="B61" s="249"/>
      <c r="C61" s="249"/>
      <c r="D61" s="249"/>
    </row>
  </sheetData>
  <protectedRanges>
    <protectedRange sqref="B12 F12 E14 E21:E22 E24 E26 C43 C46" name="Range1"/>
  </protectedRanges>
  <mergeCells count="2">
    <mergeCell ref="A52:B52"/>
    <mergeCell ref="A49:B49"/>
  </mergeCells>
  <phoneticPr fontId="48" type="noConversion"/>
  <pageMargins left="0.7" right="0.7" top="0.75" bottom="0.75" header="0.3" footer="0.3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20" sqref="A20:XFD20"/>
    </sheetView>
  </sheetViews>
  <sheetFormatPr defaultRowHeight="13.2" x14ac:dyDescent="0.25"/>
  <cols>
    <col min="1" max="1" width="22" customWidth="1"/>
    <col min="2" max="3" width="9.88671875" customWidth="1"/>
    <col min="4" max="4" width="9.5546875" customWidth="1"/>
    <col min="5" max="5" width="12.44140625" customWidth="1"/>
  </cols>
  <sheetData>
    <row r="1" spans="1:5" ht="42" customHeight="1" x14ac:dyDescent="0.25">
      <c r="A1" s="7" t="s">
        <v>15</v>
      </c>
    </row>
    <row r="2" spans="1:5" ht="21.75" customHeight="1" x14ac:dyDescent="0.25">
      <c r="B2" s="82" t="s">
        <v>45</v>
      </c>
      <c r="C2" s="82" t="s">
        <v>46</v>
      </c>
      <c r="D2" s="82" t="s">
        <v>47</v>
      </c>
    </row>
    <row r="3" spans="1:5" ht="31.5" customHeight="1" x14ac:dyDescent="0.25">
      <c r="A3" s="42" t="s">
        <v>12</v>
      </c>
      <c r="B3" s="35" t="s">
        <v>13</v>
      </c>
      <c r="C3" s="36" t="s">
        <v>40</v>
      </c>
      <c r="D3" s="37" t="s">
        <v>14</v>
      </c>
    </row>
    <row r="4" spans="1:5" ht="15" customHeight="1" x14ac:dyDescent="0.25">
      <c r="A4" s="38" t="s">
        <v>0</v>
      </c>
      <c r="B4" s="39">
        <v>10</v>
      </c>
      <c r="C4" s="40">
        <v>8</v>
      </c>
      <c r="D4" s="41">
        <v>11</v>
      </c>
    </row>
    <row r="5" spans="1:5" ht="15" customHeight="1" x14ac:dyDescent="0.25">
      <c r="A5" s="38" t="s">
        <v>1</v>
      </c>
      <c r="B5" s="39">
        <v>13</v>
      </c>
      <c r="C5" s="40">
        <v>8</v>
      </c>
      <c r="D5" s="41">
        <v>13</v>
      </c>
    </row>
    <row r="6" spans="1:5" ht="15" customHeight="1" x14ac:dyDescent="0.25">
      <c r="A6" s="38" t="s">
        <v>2</v>
      </c>
      <c r="B6" s="39">
        <v>14</v>
      </c>
      <c r="C6" s="40">
        <v>12</v>
      </c>
      <c r="D6" s="41">
        <v>15</v>
      </c>
      <c r="E6" t="s">
        <v>36</v>
      </c>
    </row>
    <row r="7" spans="1:5" ht="15" customHeight="1" x14ac:dyDescent="0.25">
      <c r="A7" s="38" t="s">
        <v>3</v>
      </c>
      <c r="B7" s="39">
        <v>15</v>
      </c>
      <c r="C7" s="40">
        <v>15</v>
      </c>
      <c r="D7" s="41">
        <v>15</v>
      </c>
    </row>
    <row r="8" spans="1:5" ht="15" customHeight="1" x14ac:dyDescent="0.25">
      <c r="A8" s="38" t="s">
        <v>4</v>
      </c>
      <c r="B8" s="39">
        <v>15</v>
      </c>
      <c r="C8" s="40">
        <v>15</v>
      </c>
      <c r="D8" s="41">
        <v>15</v>
      </c>
    </row>
    <row r="9" spans="1:5" ht="15" customHeight="1" x14ac:dyDescent="0.25">
      <c r="A9" s="38" t="s">
        <v>5</v>
      </c>
      <c r="B9" s="39">
        <v>29</v>
      </c>
      <c r="C9" s="40">
        <v>20</v>
      </c>
      <c r="D9" s="41">
        <v>22</v>
      </c>
    </row>
    <row r="10" spans="1:5" ht="15" customHeight="1" x14ac:dyDescent="0.25">
      <c r="A10" s="38" t="s">
        <v>6</v>
      </c>
      <c r="B10" s="39">
        <v>29</v>
      </c>
      <c r="C10" s="40">
        <v>15</v>
      </c>
      <c r="D10" s="41">
        <v>25</v>
      </c>
    </row>
    <row r="11" spans="1:5" ht="15" customHeight="1" x14ac:dyDescent="0.25">
      <c r="A11" s="38" t="s">
        <v>7</v>
      </c>
      <c r="B11" s="39">
        <v>25</v>
      </c>
      <c r="C11" s="40">
        <v>22</v>
      </c>
      <c r="D11" s="41">
        <v>24</v>
      </c>
    </row>
    <row r="12" spans="1:5" ht="15" customHeight="1" x14ac:dyDescent="0.25">
      <c r="A12" s="38" t="s">
        <v>8</v>
      </c>
      <c r="B12" s="39">
        <v>20</v>
      </c>
      <c r="C12" s="40">
        <v>18</v>
      </c>
      <c r="D12" s="41">
        <v>18</v>
      </c>
    </row>
    <row r="13" spans="1:5" ht="15" customHeight="1" x14ac:dyDescent="0.25">
      <c r="A13" s="38" t="s">
        <v>9</v>
      </c>
      <c r="B13" s="39">
        <v>18</v>
      </c>
      <c r="C13" s="40">
        <v>13</v>
      </c>
      <c r="D13" s="41">
        <v>16</v>
      </c>
    </row>
    <row r="14" spans="1:5" ht="15" customHeight="1" x14ac:dyDescent="0.25">
      <c r="A14" s="38" t="s">
        <v>10</v>
      </c>
      <c r="B14" s="39">
        <v>12</v>
      </c>
      <c r="C14" s="40">
        <v>8</v>
      </c>
      <c r="D14" s="41">
        <v>10</v>
      </c>
    </row>
    <row r="15" spans="1:5" ht="15" customHeight="1" x14ac:dyDescent="0.25">
      <c r="A15" s="38" t="s">
        <v>11</v>
      </c>
      <c r="B15" s="39">
        <v>10</v>
      </c>
      <c r="C15" s="40">
        <v>7</v>
      </c>
      <c r="D15" s="41">
        <v>9</v>
      </c>
    </row>
    <row r="16" spans="1:5" ht="9" customHeight="1" thickBot="1" x14ac:dyDescent="0.3">
      <c r="A16" s="2"/>
      <c r="B16" s="4"/>
      <c r="C16" s="4"/>
      <c r="D16" s="4"/>
    </row>
    <row r="17" spans="1:10" ht="15" customHeight="1" thickBot="1" x14ac:dyDescent="0.3">
      <c r="A17" s="80" t="s">
        <v>32</v>
      </c>
      <c r="B17" s="233"/>
      <c r="C17" s="234"/>
      <c r="D17" s="235"/>
    </row>
    <row r="18" spans="1:10" ht="15" customHeight="1" thickBot="1" x14ac:dyDescent="0.3">
      <c r="A18" s="81" t="s">
        <v>33</v>
      </c>
      <c r="B18" s="236"/>
      <c r="C18" s="84"/>
      <c r="D18" s="237"/>
    </row>
    <row r="19" spans="1:10" ht="15" customHeight="1" thickBot="1" x14ac:dyDescent="0.3">
      <c r="A19" s="231" t="s">
        <v>31</v>
      </c>
      <c r="B19" s="238"/>
      <c r="C19" s="83"/>
      <c r="D19" s="239"/>
    </row>
    <row r="21" spans="1:10" ht="15" x14ac:dyDescent="0.25">
      <c r="A21" s="64" t="s">
        <v>149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0" ht="13.8" x14ac:dyDescent="0.25">
      <c r="A22" s="64" t="s">
        <v>48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x14ac:dyDescent="0.25">
      <c r="B23" s="230"/>
    </row>
  </sheetData>
  <protectedRanges>
    <protectedRange sqref="B17:D19" name="Range1"/>
  </protectedRanges>
  <phoneticPr fontId="0" type="noConversion"/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37"/>
  <sheetViews>
    <sheetView zoomScale="90" workbookViewId="0">
      <selection activeCell="B2" sqref="B2:K2"/>
    </sheetView>
  </sheetViews>
  <sheetFormatPr defaultRowHeight="13.2" x14ac:dyDescent="0.25"/>
  <cols>
    <col min="1" max="1" width="1.109375" customWidth="1"/>
    <col min="3" max="3" width="4.33203125" customWidth="1"/>
    <col min="4" max="4" width="2.44140625" customWidth="1"/>
    <col min="5" max="9" width="8.6640625" customWidth="1"/>
    <col min="10" max="15" width="5.5546875" customWidth="1"/>
    <col min="16" max="16" width="6.44140625" customWidth="1"/>
    <col min="17" max="22" width="5.5546875" customWidth="1"/>
    <col min="23" max="23" width="3.5546875" customWidth="1"/>
    <col min="24" max="24" width="11.88671875" customWidth="1"/>
  </cols>
  <sheetData>
    <row r="1" spans="2:23" ht="8.25" customHeight="1" thickBot="1" x14ac:dyDescent="0.3"/>
    <row r="2" spans="2:23" ht="14.25" customHeight="1" thickBot="1" x14ac:dyDescent="0.3">
      <c r="B2" s="278" t="s">
        <v>26</v>
      </c>
      <c r="C2" s="279"/>
      <c r="D2" s="279"/>
      <c r="E2" s="279"/>
      <c r="F2" s="279"/>
      <c r="G2" s="279"/>
      <c r="H2" s="279"/>
      <c r="I2" s="279"/>
      <c r="J2" s="279"/>
      <c r="K2" s="280"/>
      <c r="L2" s="1"/>
      <c r="S2" s="5"/>
    </row>
    <row r="3" spans="2:23" x14ac:dyDescent="0.25">
      <c r="B3" s="1"/>
      <c r="I3" s="1"/>
      <c r="Q3" s="5"/>
      <c r="R3" s="5"/>
      <c r="S3" s="5"/>
    </row>
    <row r="4" spans="2:23" ht="11.25" customHeight="1" x14ac:dyDescent="0.25">
      <c r="B4" s="1"/>
      <c r="C4" s="284" t="s">
        <v>19</v>
      </c>
      <c r="D4" s="285"/>
      <c r="E4" s="285"/>
      <c r="F4" s="285"/>
      <c r="G4" s="285"/>
      <c r="H4" s="286"/>
      <c r="K4" s="1"/>
      <c r="L4" s="1"/>
      <c r="M4" s="1"/>
      <c r="P4" s="5"/>
      <c r="Q4" s="5"/>
      <c r="R4" s="5"/>
      <c r="S4" s="2"/>
    </row>
    <row r="5" spans="2:23" x14ac:dyDescent="0.25">
      <c r="B5" s="1"/>
      <c r="C5" s="74" t="s">
        <v>17</v>
      </c>
      <c r="D5" s="49"/>
      <c r="E5" s="49"/>
      <c r="F5" s="49"/>
      <c r="G5" s="49"/>
      <c r="H5" s="68"/>
      <c r="K5" s="1"/>
      <c r="L5" s="1"/>
      <c r="M5" s="1"/>
      <c r="N5" s="9"/>
      <c r="O5" s="8"/>
      <c r="P5" s="8"/>
      <c r="Q5" s="5"/>
      <c r="R5" s="2"/>
    </row>
    <row r="6" spans="2:23" ht="4.5" customHeight="1" thickBot="1" x14ac:dyDescent="0.3">
      <c r="B6" s="1"/>
      <c r="C6" s="28"/>
      <c r="D6" s="29"/>
      <c r="E6" s="29"/>
      <c r="F6" s="29"/>
      <c r="G6" s="29"/>
      <c r="H6" s="30"/>
      <c r="K6" s="1"/>
      <c r="L6" s="1"/>
      <c r="M6" s="1"/>
      <c r="N6" s="8"/>
      <c r="O6" s="8"/>
      <c r="P6" s="8"/>
      <c r="Q6" s="5"/>
      <c r="R6" s="2"/>
      <c r="S6" s="2"/>
      <c r="T6" s="2"/>
      <c r="U6" s="2"/>
      <c r="V6" s="2"/>
    </row>
    <row r="7" spans="2:23" ht="13.8" thickBot="1" x14ac:dyDescent="0.3">
      <c r="B7" s="1"/>
      <c r="C7" s="47" t="s">
        <v>37</v>
      </c>
      <c r="D7" s="48"/>
      <c r="E7" s="48"/>
      <c r="F7" s="48"/>
      <c r="G7" s="48"/>
      <c r="H7" s="69"/>
      <c r="K7" s="1"/>
      <c r="L7" s="1"/>
      <c r="M7" s="6"/>
      <c r="N7" s="8"/>
      <c r="O7" s="8"/>
      <c r="P7" s="8"/>
      <c r="Q7" s="5"/>
      <c r="V7" s="2"/>
    </row>
    <row r="8" spans="2:23" ht="5.25" customHeight="1" thickBot="1" x14ac:dyDescent="0.3">
      <c r="B8" s="1"/>
      <c r="C8" s="28"/>
      <c r="D8" s="29"/>
      <c r="E8" s="29"/>
      <c r="F8" s="29"/>
      <c r="G8" s="29"/>
      <c r="H8" s="31"/>
      <c r="K8" s="1"/>
      <c r="L8" s="5"/>
      <c r="M8" s="5"/>
      <c r="N8" s="8"/>
      <c r="O8" s="8"/>
      <c r="P8" s="8"/>
      <c r="Q8" s="2"/>
      <c r="V8" s="2"/>
    </row>
    <row r="9" spans="2:23" ht="12.75" customHeight="1" thickBot="1" x14ac:dyDescent="0.3">
      <c r="B9" s="1"/>
      <c r="C9" s="47" t="s">
        <v>38</v>
      </c>
      <c r="D9" s="48"/>
      <c r="E9" s="48"/>
      <c r="F9" s="48"/>
      <c r="G9" s="48"/>
      <c r="H9" s="69"/>
      <c r="K9" s="43"/>
      <c r="L9" s="44"/>
      <c r="M9" s="44" t="s">
        <v>25</v>
      </c>
      <c r="N9" s="44"/>
      <c r="O9" s="44"/>
      <c r="P9" s="44"/>
      <c r="Q9" s="2"/>
      <c r="S9" s="272" t="s">
        <v>29</v>
      </c>
      <c r="T9" s="273"/>
      <c r="U9" s="274"/>
      <c r="V9" s="2"/>
    </row>
    <row r="10" spans="2:23" ht="16.5" customHeight="1" x14ac:dyDescent="0.25">
      <c r="B10" s="1"/>
      <c r="C10" s="1"/>
      <c r="D10" s="1"/>
      <c r="E10" s="1"/>
      <c r="F10" s="1"/>
      <c r="J10" s="5"/>
      <c r="K10" s="45" t="s">
        <v>24</v>
      </c>
      <c r="L10" s="43"/>
      <c r="M10" s="45"/>
      <c r="N10" s="44"/>
      <c r="O10" s="44"/>
      <c r="P10" s="46"/>
      <c r="Q10" s="2"/>
      <c r="S10" s="2"/>
      <c r="T10" s="2"/>
      <c r="U10" s="2"/>
      <c r="V10" s="2"/>
      <c r="W10" s="10"/>
    </row>
    <row r="11" spans="2:23" ht="13.5" customHeight="1" x14ac:dyDescent="0.25">
      <c r="B11" s="1"/>
      <c r="C11" s="1"/>
      <c r="D11" s="1"/>
      <c r="E11" s="61"/>
      <c r="F11" s="62"/>
      <c r="G11" s="62"/>
      <c r="H11" s="62"/>
      <c r="I11" s="6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1"/>
    </row>
    <row r="12" spans="2:23" ht="15.75" customHeight="1" x14ac:dyDescent="0.25">
      <c r="B12" s="1"/>
      <c r="C12" s="55"/>
      <c r="D12" s="56"/>
      <c r="E12" s="33" t="s">
        <v>16</v>
      </c>
      <c r="F12" s="33" t="s">
        <v>16</v>
      </c>
      <c r="G12" s="33" t="s">
        <v>16</v>
      </c>
      <c r="H12" s="33"/>
      <c r="I12" s="78" t="s">
        <v>18</v>
      </c>
      <c r="J12" s="34" t="s">
        <v>18</v>
      </c>
      <c r="K12" s="34" t="s">
        <v>18</v>
      </c>
      <c r="L12" s="34" t="s">
        <v>16</v>
      </c>
      <c r="M12" s="34" t="s">
        <v>16</v>
      </c>
      <c r="N12" s="34" t="s">
        <v>16</v>
      </c>
      <c r="O12" s="34" t="s">
        <v>16</v>
      </c>
      <c r="P12" s="34" t="s">
        <v>16</v>
      </c>
      <c r="Q12" s="34" t="s">
        <v>16</v>
      </c>
      <c r="R12" s="34" t="s">
        <v>16</v>
      </c>
      <c r="S12" s="34" t="s">
        <v>16</v>
      </c>
      <c r="T12" s="34" t="s">
        <v>16</v>
      </c>
      <c r="U12" s="34" t="s">
        <v>16</v>
      </c>
      <c r="V12" s="34"/>
      <c r="W12" s="11"/>
    </row>
    <row r="13" spans="2:23" ht="15.75" customHeight="1" x14ac:dyDescent="0.25">
      <c r="B13" s="53"/>
      <c r="C13" s="57"/>
      <c r="D13" s="58"/>
      <c r="E13" s="33" t="s">
        <v>16</v>
      </c>
      <c r="F13" s="33" t="s">
        <v>16</v>
      </c>
      <c r="G13" s="33" t="s">
        <v>16</v>
      </c>
      <c r="H13" s="78" t="s">
        <v>18</v>
      </c>
      <c r="I13" s="33" t="s">
        <v>16</v>
      </c>
      <c r="J13" s="34" t="s">
        <v>16</v>
      </c>
      <c r="K13" s="34" t="s">
        <v>16</v>
      </c>
      <c r="L13" s="34" t="s">
        <v>16</v>
      </c>
      <c r="M13" s="34" t="s">
        <v>16</v>
      </c>
      <c r="N13" s="34" t="s">
        <v>16</v>
      </c>
      <c r="O13" s="79" t="s">
        <v>18</v>
      </c>
      <c r="P13" s="34" t="s">
        <v>16</v>
      </c>
      <c r="Q13" s="34" t="s">
        <v>16</v>
      </c>
      <c r="R13" s="79" t="s">
        <v>18</v>
      </c>
      <c r="S13" s="34"/>
      <c r="T13" s="79" t="s">
        <v>18</v>
      </c>
      <c r="U13" s="34" t="s">
        <v>16</v>
      </c>
      <c r="V13" s="34"/>
      <c r="W13" s="11"/>
    </row>
    <row r="14" spans="2:23" ht="15.75" customHeight="1" x14ac:dyDescent="0.25">
      <c r="B14" s="54"/>
      <c r="C14" s="57"/>
      <c r="D14" s="58"/>
      <c r="E14" s="33" t="s">
        <v>16</v>
      </c>
      <c r="F14" s="78" t="s">
        <v>18</v>
      </c>
      <c r="G14" s="33"/>
      <c r="H14" s="33" t="s">
        <v>16</v>
      </c>
      <c r="I14" s="33"/>
      <c r="J14" s="34" t="s">
        <v>16</v>
      </c>
      <c r="K14" s="34" t="s">
        <v>16</v>
      </c>
      <c r="L14" s="34" t="s">
        <v>16</v>
      </c>
      <c r="M14" s="79" t="s">
        <v>18</v>
      </c>
      <c r="N14" s="34"/>
      <c r="O14" s="79" t="s">
        <v>18</v>
      </c>
      <c r="P14" s="34"/>
      <c r="Q14" s="34" t="s">
        <v>16</v>
      </c>
      <c r="R14" s="79" t="s">
        <v>18</v>
      </c>
      <c r="S14" s="34" t="s">
        <v>16</v>
      </c>
      <c r="T14" s="79" t="s">
        <v>18</v>
      </c>
      <c r="U14" s="34" t="s">
        <v>16</v>
      </c>
      <c r="V14" s="34" t="s">
        <v>16</v>
      </c>
      <c r="W14" s="11"/>
    </row>
    <row r="15" spans="2:23" ht="15.75" customHeight="1" x14ac:dyDescent="0.25">
      <c r="C15" s="59"/>
      <c r="D15" s="60"/>
      <c r="E15" s="33" t="s">
        <v>16</v>
      </c>
      <c r="F15" s="33" t="s">
        <v>16</v>
      </c>
      <c r="G15" s="78" t="s">
        <v>18</v>
      </c>
      <c r="H15" s="33" t="s">
        <v>16</v>
      </c>
      <c r="I15" s="33" t="s">
        <v>16</v>
      </c>
      <c r="J15" s="34" t="s">
        <v>16</v>
      </c>
      <c r="K15" s="34" t="s">
        <v>18</v>
      </c>
      <c r="L15" s="34" t="s">
        <v>16</v>
      </c>
      <c r="M15" s="34" t="s">
        <v>16</v>
      </c>
      <c r="N15" s="34" t="s">
        <v>16</v>
      </c>
      <c r="O15" s="34" t="s">
        <v>16</v>
      </c>
      <c r="P15" s="34" t="s">
        <v>16</v>
      </c>
      <c r="Q15" s="34" t="s">
        <v>16</v>
      </c>
      <c r="R15" s="34"/>
      <c r="S15" s="34" t="s">
        <v>16</v>
      </c>
      <c r="T15" s="34" t="s">
        <v>16</v>
      </c>
      <c r="U15" s="34"/>
      <c r="V15" s="34"/>
      <c r="W15" s="11"/>
    </row>
    <row r="16" spans="2:23" ht="13.5" customHeight="1" x14ac:dyDescent="0.25">
      <c r="E16" s="61"/>
      <c r="F16" s="62"/>
      <c r="G16" s="62"/>
      <c r="H16" s="62"/>
      <c r="I16" s="6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1"/>
    </row>
    <row r="17" spans="3:23" ht="15.75" customHeight="1" x14ac:dyDescent="0.25">
      <c r="E17" s="2"/>
      <c r="F17" s="2"/>
      <c r="G17" s="2"/>
      <c r="H17" s="2"/>
      <c r="I17" s="2"/>
      <c r="J17" s="5"/>
      <c r="K17" s="45" t="s">
        <v>24</v>
      </c>
      <c r="L17" s="44"/>
      <c r="M17" s="44"/>
      <c r="N17" s="44"/>
      <c r="O17" s="43"/>
      <c r="P17" s="2"/>
      <c r="Q17" s="2"/>
      <c r="R17" s="2"/>
      <c r="S17" s="2"/>
      <c r="T17" s="2"/>
      <c r="U17" s="2"/>
      <c r="V17" s="2"/>
      <c r="W17" s="12"/>
    </row>
    <row r="18" spans="3:23" ht="12.75" customHeight="1" x14ac:dyDescent="0.25">
      <c r="C18" s="281" t="s">
        <v>23</v>
      </c>
      <c r="D18" s="282"/>
      <c r="E18" s="282"/>
      <c r="F18" s="282"/>
      <c r="G18" s="282"/>
      <c r="H18" s="283"/>
      <c r="K18" s="43"/>
      <c r="L18" s="44"/>
      <c r="M18" s="44" t="s">
        <v>25</v>
      </c>
      <c r="N18" s="44"/>
      <c r="O18" s="44"/>
      <c r="P18" s="5"/>
      <c r="Q18" s="2"/>
      <c r="R18" s="2"/>
      <c r="S18" s="275" t="s">
        <v>41</v>
      </c>
      <c r="T18" s="276"/>
      <c r="U18" s="277"/>
      <c r="W18" s="13"/>
    </row>
    <row r="19" spans="3:23" ht="12.75" customHeight="1" x14ac:dyDescent="0.25">
      <c r="C19" s="75" t="s">
        <v>17</v>
      </c>
      <c r="D19" s="50"/>
      <c r="E19" s="50"/>
      <c r="F19" s="50"/>
      <c r="G19" s="50"/>
      <c r="H19" s="70"/>
      <c r="L19" s="2"/>
      <c r="M19" s="5"/>
      <c r="N19" s="5"/>
      <c r="O19" s="5"/>
      <c r="P19" s="5"/>
      <c r="Q19" s="5"/>
      <c r="R19" s="2"/>
      <c r="W19" s="2"/>
    </row>
    <row r="20" spans="3:23" ht="5.25" customHeight="1" thickBot="1" x14ac:dyDescent="0.3">
      <c r="C20" s="15"/>
      <c r="D20" s="16"/>
      <c r="E20" s="16"/>
      <c r="F20" s="16"/>
      <c r="G20" s="16"/>
      <c r="H20" s="17"/>
      <c r="M20" s="2"/>
      <c r="N20" s="5"/>
      <c r="O20" s="5"/>
      <c r="P20" s="5"/>
      <c r="Q20" s="5"/>
      <c r="R20" s="2"/>
    </row>
    <row r="21" spans="3:23" ht="13.8" thickBot="1" x14ac:dyDescent="0.3">
      <c r="C21" s="18" t="s">
        <v>37</v>
      </c>
      <c r="D21" s="19"/>
      <c r="E21" s="19"/>
      <c r="F21" s="19"/>
      <c r="G21" s="20"/>
      <c r="H21" s="71"/>
      <c r="M21" s="2"/>
      <c r="N21" s="2"/>
      <c r="O21" s="5"/>
      <c r="P21" s="5"/>
      <c r="Q21" s="5"/>
      <c r="R21" s="5"/>
    </row>
    <row r="22" spans="3:23" ht="5.25" customHeight="1" thickBot="1" x14ac:dyDescent="0.3">
      <c r="C22" s="15"/>
      <c r="D22" s="16"/>
      <c r="E22" s="16"/>
      <c r="F22" s="16"/>
      <c r="G22" s="16"/>
      <c r="H22" s="25"/>
      <c r="M22" s="2"/>
      <c r="N22" s="2"/>
      <c r="O22" s="5"/>
      <c r="P22" s="5"/>
      <c r="Q22" s="5"/>
      <c r="R22" s="5"/>
    </row>
    <row r="23" spans="3:23" ht="13.8" thickBot="1" x14ac:dyDescent="0.3">
      <c r="C23" s="18" t="s">
        <v>38</v>
      </c>
      <c r="D23" s="19"/>
      <c r="E23" s="19"/>
      <c r="F23" s="19"/>
      <c r="G23" s="20"/>
      <c r="H23" s="71"/>
      <c r="M23" s="2"/>
      <c r="N23" s="2"/>
      <c r="O23" s="2"/>
      <c r="P23" s="5"/>
      <c r="Q23" s="5"/>
      <c r="R23" s="5"/>
      <c r="S23" s="5"/>
      <c r="V23" t="s">
        <v>36</v>
      </c>
    </row>
    <row r="24" spans="3:23" x14ac:dyDescent="0.25">
      <c r="C24" s="3"/>
      <c r="D24" s="3"/>
      <c r="E24" s="3"/>
      <c r="F24" s="3"/>
      <c r="G24" s="3"/>
      <c r="H24" s="3"/>
      <c r="M24" s="2"/>
      <c r="N24" s="2"/>
      <c r="O24" s="2"/>
      <c r="P24" s="2"/>
      <c r="Q24" s="5"/>
      <c r="R24" s="5"/>
      <c r="S24" s="5"/>
    </row>
    <row r="25" spans="3:23" x14ac:dyDescent="0.25">
      <c r="C25" s="3"/>
      <c r="D25" s="3"/>
      <c r="E25" s="3"/>
      <c r="F25" s="3"/>
      <c r="G25" s="3"/>
      <c r="H25" s="3"/>
      <c r="M25" s="2"/>
      <c r="N25" s="2"/>
      <c r="O25" s="2"/>
      <c r="P25" s="2"/>
      <c r="Q25" s="2"/>
      <c r="R25" s="2"/>
      <c r="S25" s="5"/>
      <c r="T25" s="2"/>
    </row>
    <row r="26" spans="3:23" ht="13.8" thickBot="1" x14ac:dyDescent="0.3">
      <c r="C26" s="269" t="s">
        <v>35</v>
      </c>
      <c r="D26" s="270"/>
      <c r="E26" s="270"/>
      <c r="F26" s="270"/>
      <c r="G26" s="270"/>
      <c r="H26" s="271"/>
      <c r="J26" s="51" t="s">
        <v>39</v>
      </c>
      <c r="K26" s="52"/>
      <c r="L26" s="52"/>
      <c r="M26" s="24"/>
      <c r="N26" s="24"/>
      <c r="O26" s="24"/>
      <c r="P26" s="2"/>
      <c r="Q26" s="2"/>
      <c r="R26" s="2"/>
      <c r="S26" s="2"/>
      <c r="T26" s="2"/>
    </row>
    <row r="27" spans="3:23" ht="13.8" thickBot="1" x14ac:dyDescent="0.3">
      <c r="C27" s="22" t="s">
        <v>21</v>
      </c>
      <c r="D27" s="23"/>
      <c r="E27" s="23"/>
      <c r="F27" s="23"/>
      <c r="G27" s="23"/>
      <c r="H27" s="72"/>
      <c r="J27" s="73" t="s">
        <v>27</v>
      </c>
      <c r="K27" s="21"/>
      <c r="L27" s="21"/>
      <c r="M27" s="21"/>
      <c r="N27" s="21"/>
      <c r="O27" s="21"/>
      <c r="P27" s="76"/>
    </row>
    <row r="28" spans="3:23" ht="3" customHeight="1" thickBot="1" x14ac:dyDescent="0.3">
      <c r="C28" s="3"/>
      <c r="D28" s="3"/>
      <c r="E28" s="3"/>
      <c r="F28" s="3"/>
      <c r="G28" s="3"/>
      <c r="H28" s="26"/>
      <c r="J28" s="3"/>
      <c r="P28" s="27"/>
    </row>
    <row r="29" spans="3:23" ht="13.8" thickBot="1" x14ac:dyDescent="0.3">
      <c r="C29" s="22" t="s">
        <v>22</v>
      </c>
      <c r="D29" s="23"/>
      <c r="E29" s="23"/>
      <c r="F29" s="23"/>
      <c r="G29" s="23"/>
      <c r="H29" s="72"/>
      <c r="J29" s="18" t="s">
        <v>28</v>
      </c>
      <c r="K29" s="14"/>
      <c r="L29" s="14"/>
      <c r="M29" s="14"/>
      <c r="N29" s="14"/>
      <c r="O29" s="14"/>
      <c r="P29" s="77"/>
    </row>
    <row r="30" spans="3:23" ht="3" customHeight="1" thickBot="1" x14ac:dyDescent="0.3">
      <c r="C30" s="3"/>
      <c r="D30" s="3"/>
      <c r="E30" s="3"/>
      <c r="F30" s="3"/>
      <c r="G30" s="3"/>
      <c r="H30" s="26"/>
      <c r="J30" s="3"/>
      <c r="L30" s="2"/>
    </row>
    <row r="31" spans="3:23" ht="13.8" thickBot="1" x14ac:dyDescent="0.3">
      <c r="C31" s="22" t="s">
        <v>20</v>
      </c>
      <c r="D31" s="23"/>
      <c r="E31" s="23"/>
      <c r="F31" s="23"/>
      <c r="G31" s="23"/>
      <c r="H31" s="72"/>
      <c r="J31" s="22" t="s">
        <v>30</v>
      </c>
      <c r="K31" s="32"/>
      <c r="L31" s="32"/>
      <c r="M31" s="32"/>
      <c r="N31" s="32"/>
      <c r="O31" s="32"/>
      <c r="P31" s="76"/>
    </row>
    <row r="32" spans="3:23" ht="3" customHeight="1" x14ac:dyDescent="0.25">
      <c r="L32" s="2"/>
    </row>
    <row r="33" spans="3:17" ht="6.75" customHeight="1" x14ac:dyDescent="0.25"/>
    <row r="34" spans="3:17" ht="15" x14ac:dyDescent="0.25">
      <c r="C34" s="64" t="s">
        <v>43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.75" customHeight="1" x14ac:dyDescent="0.25">
      <c r="C35" s="67" t="s">
        <v>44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5" customHeight="1" x14ac:dyDescent="0.25">
      <c r="C36" s="64" t="s">
        <v>42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13.8" x14ac:dyDescent="0.25">
      <c r="C37" s="64" t="s">
        <v>155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</sheetData>
  <mergeCells count="6">
    <mergeCell ref="C26:H26"/>
    <mergeCell ref="S9:U9"/>
    <mergeCell ref="S18:U18"/>
    <mergeCell ref="B2:K2"/>
    <mergeCell ref="C18:H18"/>
    <mergeCell ref="C4:H4"/>
  </mergeCells>
  <phoneticPr fontId="0" type="noConversion"/>
  <conditionalFormatting sqref="E12:I15">
    <cfRule type="cellIs" dxfId="1" priority="1" stopIfTrue="1" operator="equal">
      <formula>"""A"""</formula>
    </cfRule>
  </conditionalFormatting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workbookViewId="0">
      <selection activeCell="A2" sqref="A2"/>
    </sheetView>
  </sheetViews>
  <sheetFormatPr defaultColWidth="10.33203125" defaultRowHeight="14.4" x14ac:dyDescent="0.3"/>
  <cols>
    <col min="1" max="1" width="16.88671875" style="88" customWidth="1"/>
    <col min="2" max="2" width="11.33203125" style="88" bestFit="1" customWidth="1"/>
    <col min="3" max="4" width="10.33203125" style="88" customWidth="1"/>
    <col min="5" max="5" width="16.109375" style="88" customWidth="1"/>
    <col min="6" max="6" width="11" style="88" customWidth="1"/>
    <col min="7" max="16384" width="10.33203125" style="88"/>
  </cols>
  <sheetData>
    <row r="1" spans="1:8" ht="15" thickBot="1" x14ac:dyDescent="0.35">
      <c r="A1" s="287" t="s">
        <v>49</v>
      </c>
      <c r="B1" s="288"/>
      <c r="C1" s="288"/>
      <c r="D1" s="288"/>
      <c r="E1" s="288"/>
      <c r="F1" s="288"/>
      <c r="G1" s="289"/>
    </row>
    <row r="2" spans="1:8" ht="15.6" x14ac:dyDescent="0.3">
      <c r="A2" s="86" t="s">
        <v>50</v>
      </c>
      <c r="B2" s="145" t="s">
        <v>85</v>
      </c>
      <c r="C2" s="87"/>
      <c r="D2" s="87"/>
      <c r="E2" s="87"/>
      <c r="F2" s="87"/>
    </row>
    <row r="3" spans="1:8" ht="15" customHeight="1" x14ac:dyDescent="0.3">
      <c r="A3" s="130" t="s">
        <v>51</v>
      </c>
      <c r="B3" s="131"/>
      <c r="C3" s="131"/>
      <c r="D3" s="131"/>
      <c r="E3" s="131"/>
      <c r="F3" s="131"/>
      <c r="G3" s="132"/>
    </row>
    <row r="4" spans="1:8" x14ac:dyDescent="0.3">
      <c r="A4" s="87"/>
      <c r="B4" s="87"/>
      <c r="C4" s="87"/>
      <c r="D4" s="87"/>
      <c r="E4" s="87"/>
      <c r="F4" s="87"/>
    </row>
    <row r="5" spans="1:8" x14ac:dyDescent="0.3">
      <c r="A5" s="90" t="s">
        <v>52</v>
      </c>
      <c r="B5" s="91"/>
      <c r="C5" s="92"/>
      <c r="D5" s="92"/>
      <c r="E5" s="93" t="s">
        <v>53</v>
      </c>
      <c r="F5" s="94"/>
    </row>
    <row r="6" spans="1:8" x14ac:dyDescent="0.3">
      <c r="A6" s="137" t="s">
        <v>54</v>
      </c>
      <c r="B6" s="138">
        <v>4</v>
      </c>
      <c r="C6" s="92"/>
      <c r="D6" s="92"/>
      <c r="E6" s="139" t="s">
        <v>55</v>
      </c>
      <c r="F6" s="140">
        <v>5.5</v>
      </c>
    </row>
    <row r="7" spans="1:8" x14ac:dyDescent="0.3">
      <c r="A7" s="137" t="s">
        <v>56</v>
      </c>
      <c r="B7" s="138">
        <v>7.5</v>
      </c>
      <c r="C7" s="92"/>
      <c r="D7" s="92"/>
      <c r="E7" s="139" t="s">
        <v>57</v>
      </c>
      <c r="F7" s="140">
        <v>12</v>
      </c>
    </row>
    <row r="8" spans="1:8" x14ac:dyDescent="0.3">
      <c r="A8" s="137" t="s">
        <v>58</v>
      </c>
      <c r="B8" s="138">
        <v>11</v>
      </c>
      <c r="E8" s="139" t="s">
        <v>59</v>
      </c>
      <c r="F8" s="140">
        <v>3.5</v>
      </c>
    </row>
    <row r="9" spans="1:8" x14ac:dyDescent="0.3">
      <c r="A9" s="137" t="s">
        <v>60</v>
      </c>
      <c r="B9" s="138">
        <v>15</v>
      </c>
      <c r="E9" s="139" t="s">
        <v>61</v>
      </c>
      <c r="F9" s="140">
        <v>6</v>
      </c>
    </row>
    <row r="10" spans="1:8" x14ac:dyDescent="0.3">
      <c r="A10" s="137" t="s">
        <v>62</v>
      </c>
      <c r="B10" s="138">
        <v>8</v>
      </c>
      <c r="E10" s="139" t="s">
        <v>63</v>
      </c>
      <c r="F10" s="140">
        <v>2</v>
      </c>
    </row>
    <row r="11" spans="1:8" x14ac:dyDescent="0.3">
      <c r="A11" s="92"/>
      <c r="B11" s="92"/>
      <c r="E11" s="92"/>
      <c r="F11" s="92"/>
    </row>
    <row r="12" spans="1:8" x14ac:dyDescent="0.3">
      <c r="A12" s="95" t="s">
        <v>64</v>
      </c>
      <c r="B12" s="142">
        <f>B6+B7+B8+B9+B10</f>
        <v>45.5</v>
      </c>
      <c r="C12" s="96">
        <f>B6+B7+B8+B9+B10</f>
        <v>45.5</v>
      </c>
      <c r="E12" s="97" t="s">
        <v>64</v>
      </c>
      <c r="F12" s="141">
        <f>F6+F7+F8+F9+F10</f>
        <v>29</v>
      </c>
      <c r="G12" s="116" t="s">
        <v>79</v>
      </c>
      <c r="H12" s="119"/>
    </row>
    <row r="13" spans="1:8" x14ac:dyDescent="0.3">
      <c r="A13" s="87"/>
      <c r="B13" s="116" t="s">
        <v>78</v>
      </c>
      <c r="C13" s="117"/>
      <c r="E13" s="87"/>
      <c r="G13" s="120"/>
      <c r="H13" s="121"/>
    </row>
    <row r="14" spans="1:8" x14ac:dyDescent="0.3">
      <c r="A14" s="133" t="s">
        <v>65</v>
      </c>
      <c r="B14" s="133"/>
      <c r="C14" s="133"/>
      <c r="D14" s="134"/>
      <c r="E14" s="143" t="s">
        <v>52</v>
      </c>
      <c r="F14" s="87"/>
    </row>
    <row r="15" spans="1:8" x14ac:dyDescent="0.3">
      <c r="A15" s="98"/>
      <c r="B15" s="98"/>
      <c r="C15" s="98"/>
      <c r="D15" s="87"/>
      <c r="E15" s="226" t="s">
        <v>52</v>
      </c>
      <c r="F15" s="87"/>
    </row>
    <row r="16" spans="1:8" x14ac:dyDescent="0.3">
      <c r="A16" s="87"/>
      <c r="B16" s="87"/>
      <c r="C16" s="87"/>
      <c r="D16" s="87"/>
      <c r="E16" s="87"/>
      <c r="F16" s="87"/>
    </row>
    <row r="17" spans="1:9" ht="15.6" x14ac:dyDescent="0.3">
      <c r="A17" s="86" t="s">
        <v>66</v>
      </c>
      <c r="B17" s="99"/>
      <c r="C17" s="99"/>
      <c r="D17" s="99"/>
      <c r="E17" s="87"/>
      <c r="F17" s="87"/>
    </row>
    <row r="18" spans="1:9" x14ac:dyDescent="0.3">
      <c r="A18" s="130" t="s">
        <v>67</v>
      </c>
      <c r="B18" s="135"/>
      <c r="C18" s="135"/>
      <c r="D18" s="135"/>
      <c r="E18" s="131"/>
      <c r="F18" s="87"/>
    </row>
    <row r="19" spans="1:9" x14ac:dyDescent="0.3">
      <c r="A19" s="89"/>
      <c r="B19" s="99"/>
      <c r="C19" s="99"/>
      <c r="D19" s="99"/>
      <c r="E19" s="87"/>
      <c r="F19" s="98"/>
      <c r="G19" s="89"/>
      <c r="H19" s="89"/>
      <c r="I19" s="89"/>
    </row>
    <row r="20" spans="1:9" x14ac:dyDescent="0.3">
      <c r="A20" s="92"/>
      <c r="B20" s="92"/>
      <c r="C20" s="100" t="s">
        <v>68</v>
      </c>
      <c r="D20" s="100" t="s">
        <v>69</v>
      </c>
      <c r="E20" s="100" t="s">
        <v>64</v>
      </c>
      <c r="F20" s="89"/>
      <c r="G20" s="89"/>
      <c r="H20" s="89"/>
      <c r="I20" s="89"/>
    </row>
    <row r="21" spans="1:9" x14ac:dyDescent="0.3">
      <c r="A21" s="92"/>
      <c r="B21" s="101" t="s">
        <v>70</v>
      </c>
      <c r="C21" s="102">
        <v>4</v>
      </c>
      <c r="D21" s="103">
        <v>23</v>
      </c>
      <c r="E21" s="118">
        <f>C21*D21</f>
        <v>92</v>
      </c>
      <c r="F21" s="224" t="s">
        <v>80</v>
      </c>
      <c r="G21" s="98"/>
      <c r="H21" s="98"/>
      <c r="I21" s="89"/>
    </row>
    <row r="22" spans="1:9" x14ac:dyDescent="0.3">
      <c r="A22" s="92"/>
      <c r="B22" s="101" t="s">
        <v>71</v>
      </c>
      <c r="C22" s="102">
        <v>4.5</v>
      </c>
      <c r="D22" s="103">
        <v>18</v>
      </c>
      <c r="E22" s="118">
        <f>C22*D22</f>
        <v>81</v>
      </c>
      <c r="F22" s="224" t="s">
        <v>81</v>
      </c>
      <c r="G22" s="98"/>
      <c r="H22" s="98"/>
      <c r="I22" s="89"/>
    </row>
    <row r="23" spans="1:9" x14ac:dyDescent="0.3">
      <c r="A23" s="92"/>
      <c r="B23" s="92"/>
      <c r="C23" s="104"/>
      <c r="D23" s="105"/>
      <c r="E23" s="106"/>
      <c r="F23" s="225"/>
      <c r="G23" s="98"/>
      <c r="H23" s="98"/>
      <c r="I23" s="89"/>
    </row>
    <row r="24" spans="1:9" x14ac:dyDescent="0.3">
      <c r="A24" s="92"/>
      <c r="B24" s="92"/>
      <c r="C24" s="105"/>
      <c r="D24" s="146" t="s">
        <v>64</v>
      </c>
      <c r="E24" s="118">
        <f>E21+E22</f>
        <v>173</v>
      </c>
      <c r="F24" s="224" t="s">
        <v>82</v>
      </c>
      <c r="G24" s="98"/>
      <c r="H24" s="98"/>
      <c r="I24" s="89"/>
    </row>
    <row r="25" spans="1:9" x14ac:dyDescent="0.3">
      <c r="A25" s="92"/>
      <c r="B25" s="92"/>
      <c r="C25" s="92"/>
      <c r="D25" s="92"/>
      <c r="E25" s="92"/>
      <c r="F25" s="98"/>
      <c r="G25" s="98"/>
      <c r="H25" s="98"/>
      <c r="I25" s="89"/>
    </row>
    <row r="26" spans="1:9" x14ac:dyDescent="0.3">
      <c r="A26" s="108" t="s">
        <v>72</v>
      </c>
      <c r="B26" s="92"/>
      <c r="C26" s="92"/>
      <c r="D26" s="92"/>
      <c r="E26" s="143">
        <f>B12+F12+E24</f>
        <v>247.5</v>
      </c>
      <c r="F26" s="224" t="s">
        <v>148</v>
      </c>
      <c r="G26" s="124"/>
      <c r="H26" s="98"/>
      <c r="I26" s="89"/>
    </row>
    <row r="27" spans="1:9" x14ac:dyDescent="0.3">
      <c r="A27" s="108" t="s">
        <v>73</v>
      </c>
      <c r="B27" s="92"/>
      <c r="C27" s="92"/>
      <c r="D27" s="92"/>
      <c r="E27" s="92"/>
      <c r="F27" s="87"/>
    </row>
    <row r="28" spans="1:9" x14ac:dyDescent="0.3">
      <c r="A28" s="87"/>
      <c r="B28" s="87"/>
      <c r="C28" s="87"/>
      <c r="D28" s="87"/>
      <c r="E28" s="87"/>
      <c r="F28" s="87"/>
    </row>
    <row r="29" spans="1:9" x14ac:dyDescent="0.3">
      <c r="A29" s="109"/>
      <c r="B29" s="109"/>
      <c r="C29" s="109"/>
      <c r="D29" s="109"/>
      <c r="E29" s="109"/>
      <c r="F29" s="109"/>
    </row>
    <row r="30" spans="1:9" x14ac:dyDescent="0.3">
      <c r="A30" s="87"/>
      <c r="B30" s="87"/>
      <c r="C30" s="87"/>
      <c r="D30" s="87"/>
      <c r="E30" s="87"/>
      <c r="F30" s="87"/>
    </row>
    <row r="31" spans="1:9" x14ac:dyDescent="0.3">
      <c r="A31" s="110" t="s">
        <v>74</v>
      </c>
      <c r="B31" s="87"/>
      <c r="C31" s="87"/>
      <c r="D31" s="87"/>
      <c r="E31" s="111"/>
      <c r="F31" s="87"/>
    </row>
    <row r="32" spans="1:9" x14ac:dyDescent="0.3">
      <c r="A32" s="87"/>
      <c r="B32" s="87"/>
      <c r="C32" s="87"/>
      <c r="D32" s="87"/>
      <c r="E32" s="111"/>
      <c r="F32" s="87"/>
    </row>
    <row r="33" spans="1:7" x14ac:dyDescent="0.3">
      <c r="A33" s="136" t="s">
        <v>75</v>
      </c>
      <c r="B33" s="131"/>
      <c r="C33" s="131"/>
      <c r="D33" s="87"/>
      <c r="E33" s="111"/>
      <c r="F33" s="87"/>
    </row>
    <row r="34" spans="1:7" x14ac:dyDescent="0.3">
      <c r="A34" s="87"/>
      <c r="B34" s="87"/>
      <c r="C34" s="87"/>
      <c r="D34" s="87"/>
      <c r="E34" s="111"/>
      <c r="F34" s="87"/>
    </row>
    <row r="35" spans="1:7" x14ac:dyDescent="0.3">
      <c r="B35" s="87"/>
      <c r="C35" s="112">
        <v>50</v>
      </c>
      <c r="D35" s="87"/>
      <c r="E35" s="87"/>
      <c r="F35" s="87"/>
    </row>
    <row r="36" spans="1:7" x14ac:dyDescent="0.3">
      <c r="B36" s="87"/>
      <c r="C36" s="112">
        <v>650</v>
      </c>
      <c r="D36" s="87"/>
      <c r="E36" s="87"/>
      <c r="F36" s="87"/>
    </row>
    <row r="37" spans="1:7" x14ac:dyDescent="0.3">
      <c r="B37" s="87"/>
      <c r="C37" s="112">
        <v>456</v>
      </c>
      <c r="F37" s="87"/>
    </row>
    <row r="38" spans="1:7" x14ac:dyDescent="0.3">
      <c r="B38" s="87"/>
      <c r="C38" s="112">
        <v>324</v>
      </c>
      <c r="F38" s="87"/>
    </row>
    <row r="39" spans="1:7" x14ac:dyDescent="0.3">
      <c r="B39" s="87"/>
      <c r="C39" s="112">
        <v>200</v>
      </c>
      <c r="F39" s="87"/>
    </row>
    <row r="40" spans="1:7" x14ac:dyDescent="0.3">
      <c r="B40" s="87"/>
      <c r="C40" s="112">
        <v>300</v>
      </c>
      <c r="F40" s="87"/>
    </row>
    <row r="41" spans="1:7" x14ac:dyDescent="0.3">
      <c r="B41" s="87"/>
      <c r="C41" s="112">
        <v>234</v>
      </c>
      <c r="F41" s="87"/>
    </row>
    <row r="42" spans="1:7" x14ac:dyDescent="0.3">
      <c r="B42" s="87"/>
      <c r="C42" s="113">
        <v>567</v>
      </c>
      <c r="F42" s="87"/>
    </row>
    <row r="43" spans="1:7" x14ac:dyDescent="0.3">
      <c r="B43" s="114" t="s">
        <v>76</v>
      </c>
      <c r="C43" s="144">
        <f>C35+C36+C37+C38+C39+C40+C41+C42</f>
        <v>2781</v>
      </c>
      <c r="D43" s="122" t="s">
        <v>83</v>
      </c>
      <c r="E43" s="123"/>
      <c r="F43" s="124"/>
      <c r="G43" s="117"/>
    </row>
    <row r="44" spans="1:7" x14ac:dyDescent="0.3">
      <c r="A44" s="87"/>
      <c r="B44" s="87"/>
      <c r="C44" s="115"/>
      <c r="F44" s="87"/>
    </row>
    <row r="45" spans="1:7" x14ac:dyDescent="0.3">
      <c r="A45" s="87"/>
      <c r="B45" s="87"/>
      <c r="C45" s="115"/>
      <c r="F45" s="87"/>
    </row>
    <row r="46" spans="1:7" x14ac:dyDescent="0.3">
      <c r="A46" s="136" t="s">
        <v>77</v>
      </c>
      <c r="B46" s="132"/>
      <c r="C46" s="144">
        <f>SUM(C35:C42)</f>
        <v>2781</v>
      </c>
      <c r="D46" s="125" t="s">
        <v>84</v>
      </c>
      <c r="E46" s="117"/>
    </row>
    <row r="48" spans="1:7" ht="15" thickBot="1" x14ac:dyDescent="0.35">
      <c r="D48" s="121"/>
      <c r="E48" s="121"/>
      <c r="F48" s="121"/>
    </row>
    <row r="49" spans="1:6" ht="15" thickBot="1" x14ac:dyDescent="0.35">
      <c r="A49" s="290" t="s">
        <v>156</v>
      </c>
      <c r="B49" s="291"/>
      <c r="C49" s="247">
        <v>9</v>
      </c>
      <c r="D49" s="245" t="s">
        <v>157</v>
      </c>
      <c r="E49" s="252" t="str">
        <f>VLOOKUP(C49,A54:B59,2)</f>
        <v>(A) Wow, a Perfect score!</v>
      </c>
      <c r="F49" s="252"/>
    </row>
    <row r="51" spans="1:6" x14ac:dyDescent="0.3">
      <c r="A51" s="246"/>
      <c r="B51" s="246"/>
      <c r="C51" s="246"/>
    </row>
    <row r="52" spans="1:6" x14ac:dyDescent="0.3">
      <c r="A52" s="266"/>
      <c r="B52" s="266"/>
      <c r="C52" s="248"/>
      <c r="D52" s="249"/>
    </row>
    <row r="53" spans="1:6" x14ac:dyDescent="0.3">
      <c r="A53" s="250" t="s">
        <v>140</v>
      </c>
      <c r="B53" s="250" t="s">
        <v>158</v>
      </c>
      <c r="C53" s="248"/>
      <c r="D53" s="249"/>
    </row>
    <row r="54" spans="1:6" x14ac:dyDescent="0.3">
      <c r="A54" s="250">
        <v>0</v>
      </c>
      <c r="B54" s="251"/>
      <c r="C54" s="248"/>
      <c r="D54" s="249"/>
    </row>
    <row r="55" spans="1:6" x14ac:dyDescent="0.3">
      <c r="A55" s="250">
        <v>2</v>
      </c>
      <c r="B55" s="251" t="s">
        <v>163</v>
      </c>
      <c r="C55" s="248"/>
      <c r="D55" s="249"/>
    </row>
    <row r="56" spans="1:6" x14ac:dyDescent="0.3">
      <c r="A56" s="250">
        <v>4</v>
      </c>
      <c r="B56" s="251" t="s">
        <v>162</v>
      </c>
      <c r="C56" s="248"/>
      <c r="D56" s="249"/>
    </row>
    <row r="57" spans="1:6" x14ac:dyDescent="0.3">
      <c r="A57" s="250">
        <v>6</v>
      </c>
      <c r="B57" s="251" t="s">
        <v>161</v>
      </c>
      <c r="C57" s="248"/>
      <c r="D57" s="249"/>
    </row>
    <row r="58" spans="1:6" x14ac:dyDescent="0.3">
      <c r="A58" s="250">
        <v>8</v>
      </c>
      <c r="B58" s="251" t="s">
        <v>159</v>
      </c>
      <c r="C58" s="248"/>
      <c r="D58" s="249"/>
    </row>
    <row r="59" spans="1:6" x14ac:dyDescent="0.3">
      <c r="A59" s="250">
        <v>9</v>
      </c>
      <c r="B59" s="251" t="s">
        <v>160</v>
      </c>
      <c r="C59" s="248"/>
      <c r="D59" s="249"/>
    </row>
    <row r="60" spans="1:6" x14ac:dyDescent="0.3">
      <c r="A60" s="248"/>
      <c r="B60" s="248"/>
      <c r="C60" s="248"/>
      <c r="D60" s="249"/>
    </row>
    <row r="61" spans="1:6" x14ac:dyDescent="0.3">
      <c r="A61" s="249"/>
      <c r="B61" s="249"/>
      <c r="C61" s="249"/>
      <c r="D61" s="249"/>
    </row>
  </sheetData>
  <mergeCells count="3">
    <mergeCell ref="A1:G1"/>
    <mergeCell ref="A49:B49"/>
    <mergeCell ref="A52:B52"/>
  </mergeCells>
  <phoneticPr fontId="48" type="noConversion"/>
  <pageMargins left="0.7" right="0.7" top="0.75" bottom="0.75" header="0.3" footer="0.3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workbookViewId="0">
      <selection activeCell="A27" sqref="A27:J27"/>
    </sheetView>
  </sheetViews>
  <sheetFormatPr defaultRowHeight="13.2" x14ac:dyDescent="0.25"/>
  <cols>
    <col min="1" max="1" width="22" customWidth="1"/>
    <col min="2" max="3" width="9.88671875" customWidth="1"/>
    <col min="4" max="4" width="9.5546875" customWidth="1"/>
    <col min="5" max="5" width="12.44140625" customWidth="1"/>
  </cols>
  <sheetData>
    <row r="1" spans="1:5" ht="42" customHeight="1" x14ac:dyDescent="0.25">
      <c r="A1" s="7" t="s">
        <v>15</v>
      </c>
    </row>
    <row r="2" spans="1:5" ht="21.75" customHeight="1" x14ac:dyDescent="0.25">
      <c r="B2" s="82" t="s">
        <v>45</v>
      </c>
      <c r="C2" s="82" t="s">
        <v>46</v>
      </c>
      <c r="D2" s="82" t="s">
        <v>47</v>
      </c>
    </row>
    <row r="3" spans="1:5" ht="31.5" customHeight="1" x14ac:dyDescent="0.25">
      <c r="A3" s="42" t="s">
        <v>12</v>
      </c>
      <c r="B3" s="35" t="s">
        <v>13</v>
      </c>
      <c r="C3" s="36" t="s">
        <v>40</v>
      </c>
      <c r="D3" s="37" t="s">
        <v>14</v>
      </c>
    </row>
    <row r="4" spans="1:5" ht="15" customHeight="1" x14ac:dyDescent="0.25">
      <c r="A4" s="38" t="s">
        <v>0</v>
      </c>
      <c r="B4" s="39">
        <v>10</v>
      </c>
      <c r="C4" s="40">
        <v>8</v>
      </c>
      <c r="D4" s="41">
        <v>11</v>
      </c>
    </row>
    <row r="5" spans="1:5" ht="15" customHeight="1" x14ac:dyDescent="0.25">
      <c r="A5" s="38" t="s">
        <v>1</v>
      </c>
      <c r="B5" s="39">
        <v>13</v>
      </c>
      <c r="C5" s="40">
        <v>8</v>
      </c>
      <c r="D5" s="41">
        <v>13</v>
      </c>
    </row>
    <row r="6" spans="1:5" ht="15" customHeight="1" x14ac:dyDescent="0.25">
      <c r="A6" s="38" t="s">
        <v>2</v>
      </c>
      <c r="B6" s="39">
        <v>14</v>
      </c>
      <c r="C6" s="40">
        <v>12</v>
      </c>
      <c r="D6" s="41">
        <v>15</v>
      </c>
      <c r="E6" t="s">
        <v>36</v>
      </c>
    </row>
    <row r="7" spans="1:5" ht="15" customHeight="1" x14ac:dyDescent="0.25">
      <c r="A7" s="38" t="s">
        <v>3</v>
      </c>
      <c r="B7" s="39">
        <v>15</v>
      </c>
      <c r="C7" s="40">
        <v>15</v>
      </c>
      <c r="D7" s="41">
        <v>15</v>
      </c>
    </row>
    <row r="8" spans="1:5" ht="15" customHeight="1" x14ac:dyDescent="0.25">
      <c r="A8" s="38" t="s">
        <v>4</v>
      </c>
      <c r="B8" s="39">
        <v>15</v>
      </c>
      <c r="C8" s="40">
        <v>15</v>
      </c>
      <c r="D8" s="41">
        <v>15</v>
      </c>
    </row>
    <row r="9" spans="1:5" ht="15" customHeight="1" x14ac:dyDescent="0.25">
      <c r="A9" s="38" t="s">
        <v>5</v>
      </c>
      <c r="B9" s="39">
        <v>29</v>
      </c>
      <c r="C9" s="40">
        <v>20</v>
      </c>
      <c r="D9" s="41">
        <v>22</v>
      </c>
    </row>
    <row r="10" spans="1:5" ht="15" customHeight="1" x14ac:dyDescent="0.25">
      <c r="A10" s="38" t="s">
        <v>6</v>
      </c>
      <c r="B10" s="39">
        <v>29</v>
      </c>
      <c r="C10" s="40">
        <v>15</v>
      </c>
      <c r="D10" s="41">
        <v>25</v>
      </c>
    </row>
    <row r="11" spans="1:5" ht="15" customHeight="1" x14ac:dyDescent="0.25">
      <c r="A11" s="38" t="s">
        <v>7</v>
      </c>
      <c r="B11" s="39">
        <v>25</v>
      </c>
      <c r="C11" s="40">
        <v>22</v>
      </c>
      <c r="D11" s="41">
        <v>24</v>
      </c>
    </row>
    <row r="12" spans="1:5" ht="15" customHeight="1" x14ac:dyDescent="0.25">
      <c r="A12" s="38" t="s">
        <v>8</v>
      </c>
      <c r="B12" s="39">
        <v>20</v>
      </c>
      <c r="C12" s="40">
        <v>18</v>
      </c>
      <c r="D12" s="41">
        <v>18</v>
      </c>
    </row>
    <row r="13" spans="1:5" ht="15" customHeight="1" x14ac:dyDescent="0.25">
      <c r="A13" s="38" t="s">
        <v>9</v>
      </c>
      <c r="B13" s="39">
        <v>18</v>
      </c>
      <c r="C13" s="40">
        <v>13</v>
      </c>
      <c r="D13" s="41">
        <v>16</v>
      </c>
    </row>
    <row r="14" spans="1:5" ht="15" customHeight="1" x14ac:dyDescent="0.25">
      <c r="A14" s="38" t="s">
        <v>10</v>
      </c>
      <c r="B14" s="39">
        <v>12</v>
      </c>
      <c r="C14" s="40">
        <v>8</v>
      </c>
      <c r="D14" s="41">
        <v>10</v>
      </c>
    </row>
    <row r="15" spans="1:5" ht="15" customHeight="1" x14ac:dyDescent="0.25">
      <c r="A15" s="38" t="s">
        <v>11</v>
      </c>
      <c r="B15" s="39">
        <v>10</v>
      </c>
      <c r="C15" s="40">
        <v>7</v>
      </c>
      <c r="D15" s="41">
        <v>9</v>
      </c>
    </row>
    <row r="16" spans="1:5" ht="9" customHeight="1" thickBot="1" x14ac:dyDescent="0.3">
      <c r="A16" s="2"/>
      <c r="B16" s="4"/>
      <c r="C16" s="4"/>
      <c r="D16" s="4"/>
    </row>
    <row r="17" spans="1:18" ht="15" customHeight="1" thickBot="1" x14ac:dyDescent="0.3">
      <c r="A17" s="80" t="s">
        <v>32</v>
      </c>
      <c r="B17" s="233">
        <f>MIN(B4:B15)</f>
        <v>10</v>
      </c>
      <c r="C17" s="234">
        <f>MIN(C4:C15)</f>
        <v>7</v>
      </c>
      <c r="D17" s="235">
        <f>MIN(D4:D15)</f>
        <v>9</v>
      </c>
    </row>
    <row r="18" spans="1:18" ht="15" customHeight="1" thickBot="1" x14ac:dyDescent="0.3">
      <c r="A18" s="81" t="s">
        <v>33</v>
      </c>
      <c r="B18" s="236">
        <f>MAX(B4:B15)</f>
        <v>29</v>
      </c>
      <c r="C18" s="84">
        <f>MAX(C4:C15)</f>
        <v>22</v>
      </c>
      <c r="D18" s="237">
        <f>MAX(D4:D15)</f>
        <v>25</v>
      </c>
    </row>
    <row r="19" spans="1:18" ht="15" customHeight="1" thickBot="1" x14ac:dyDescent="0.3">
      <c r="A19" s="231" t="s">
        <v>31</v>
      </c>
      <c r="B19" s="238">
        <f>AVERAGE(B4:B15)</f>
        <v>17.5</v>
      </c>
      <c r="C19" s="85">
        <f>AVERAGE(C4:C15)</f>
        <v>13.416666666666666</v>
      </c>
      <c r="D19" s="241">
        <f>AVERAGE(D4:D15)</f>
        <v>16.083333333333332</v>
      </c>
    </row>
    <row r="20" spans="1:18" ht="15" customHeight="1" thickBot="1" x14ac:dyDescent="0.3">
      <c r="A20" s="232" t="s">
        <v>34</v>
      </c>
      <c r="B20" s="240">
        <f>MODE(B4:B15)</f>
        <v>10</v>
      </c>
      <c r="C20" s="242">
        <f>MODE(C4:C15)</f>
        <v>8</v>
      </c>
      <c r="D20" s="243">
        <f>MODE(D4:D15)</f>
        <v>15</v>
      </c>
    </row>
    <row r="22" spans="1:18" ht="15" x14ac:dyDescent="0.25">
      <c r="A22" s="64" t="s">
        <v>150</v>
      </c>
      <c r="B22" s="66"/>
      <c r="C22" s="66"/>
      <c r="D22" s="66"/>
      <c r="E22" s="66"/>
      <c r="F22" s="66"/>
      <c r="G22" s="66"/>
      <c r="H22" s="66"/>
      <c r="I22" s="66"/>
      <c r="J22" s="66"/>
      <c r="K22" s="244" t="s">
        <v>153</v>
      </c>
      <c r="L22" s="244"/>
      <c r="M22" s="244"/>
      <c r="N22" s="244"/>
      <c r="O22" s="244"/>
      <c r="P22" s="244"/>
      <c r="Q22" s="244"/>
      <c r="R22" s="244"/>
    </row>
    <row r="23" spans="1:18" ht="13.8" x14ac:dyDescent="0.25">
      <c r="A23" s="64" t="s">
        <v>48</v>
      </c>
      <c r="B23" s="65"/>
      <c r="C23" s="65"/>
      <c r="D23" s="65"/>
      <c r="E23" s="65"/>
      <c r="F23" s="65"/>
      <c r="G23" s="65"/>
      <c r="H23" s="65"/>
      <c r="I23" s="65"/>
      <c r="J23" s="65"/>
      <c r="K23" s="244" t="s">
        <v>154</v>
      </c>
      <c r="L23" s="244"/>
      <c r="M23" s="244"/>
      <c r="N23" s="244"/>
      <c r="O23" s="244"/>
      <c r="P23" s="244"/>
      <c r="Q23" s="244"/>
      <c r="R23" s="244"/>
    </row>
    <row r="24" spans="1:18" ht="13.8" thickBot="1" x14ac:dyDescent="0.3"/>
    <row r="25" spans="1:18" ht="18" customHeight="1" thickBot="1" x14ac:dyDescent="0.35">
      <c r="A25" s="292" t="s">
        <v>49</v>
      </c>
      <c r="B25" s="293"/>
      <c r="C25" s="293"/>
      <c r="D25" s="293"/>
      <c r="E25" s="293"/>
      <c r="F25" s="293"/>
      <c r="G25" s="293"/>
      <c r="H25" s="293"/>
      <c r="I25" s="293"/>
      <c r="J25" s="294"/>
    </row>
    <row r="27" spans="1:18" x14ac:dyDescent="0.25">
      <c r="A27" s="295" t="s">
        <v>152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"/>
      <c r="L27" s="2"/>
      <c r="M27" s="2"/>
      <c r="N27" s="2"/>
      <c r="O27" s="2"/>
      <c r="P27" s="2"/>
    </row>
  </sheetData>
  <mergeCells count="2">
    <mergeCell ref="A25:J25"/>
    <mergeCell ref="A27:J27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42"/>
  <sheetViews>
    <sheetView zoomScale="90" workbookViewId="0">
      <selection activeCell="C42" sqref="C42:Q42"/>
    </sheetView>
  </sheetViews>
  <sheetFormatPr defaultRowHeight="13.2" x14ac:dyDescent="0.25"/>
  <cols>
    <col min="1" max="1" width="1.109375" customWidth="1"/>
    <col min="3" max="3" width="4.33203125" customWidth="1"/>
    <col min="4" max="4" width="2.44140625" customWidth="1"/>
    <col min="5" max="9" width="8.6640625" customWidth="1"/>
    <col min="10" max="15" width="5.5546875" customWidth="1"/>
    <col min="16" max="16" width="6.44140625" customWidth="1"/>
    <col min="17" max="22" width="5.5546875" customWidth="1"/>
    <col min="23" max="23" width="3.5546875" customWidth="1"/>
    <col min="24" max="24" width="11.88671875" customWidth="1"/>
  </cols>
  <sheetData>
    <row r="1" spans="2:23" ht="8.25" customHeight="1" thickBot="1" x14ac:dyDescent="0.3"/>
    <row r="2" spans="2:23" ht="14.25" customHeight="1" thickBot="1" x14ac:dyDescent="0.3">
      <c r="B2" s="278" t="s">
        <v>26</v>
      </c>
      <c r="C2" s="279"/>
      <c r="D2" s="279"/>
      <c r="E2" s="279"/>
      <c r="F2" s="279"/>
      <c r="G2" s="279"/>
      <c r="H2" s="279"/>
      <c r="I2" s="279"/>
      <c r="J2" s="279"/>
      <c r="K2" s="280"/>
      <c r="L2" s="1"/>
      <c r="S2" s="5"/>
    </row>
    <row r="3" spans="2:23" x14ac:dyDescent="0.25">
      <c r="B3" s="1"/>
      <c r="I3" s="1"/>
      <c r="Q3" s="5"/>
      <c r="R3" s="5"/>
      <c r="S3" s="5"/>
    </row>
    <row r="4" spans="2:23" ht="11.25" customHeight="1" x14ac:dyDescent="0.25">
      <c r="B4" s="1"/>
      <c r="C4" s="284" t="s">
        <v>19</v>
      </c>
      <c r="D4" s="285"/>
      <c r="E4" s="285"/>
      <c r="F4" s="285"/>
      <c r="G4" s="285"/>
      <c r="H4" s="286"/>
      <c r="K4" s="1"/>
      <c r="L4" s="1"/>
      <c r="M4" s="1"/>
      <c r="P4" s="5"/>
      <c r="Q4" s="5"/>
      <c r="R4" s="5"/>
      <c r="S4" s="2"/>
    </row>
    <row r="5" spans="2:23" x14ac:dyDescent="0.25">
      <c r="B5" s="1"/>
      <c r="C5" s="74" t="s">
        <v>17</v>
      </c>
      <c r="D5" s="49"/>
      <c r="E5" s="49"/>
      <c r="F5" s="49"/>
      <c r="G5" s="49"/>
      <c r="H5" s="68">
        <f>4*5</f>
        <v>20</v>
      </c>
      <c r="K5" s="1"/>
      <c r="L5" s="1"/>
      <c r="M5" s="1"/>
      <c r="N5" s="9"/>
      <c r="O5" s="8"/>
      <c r="P5" s="8"/>
      <c r="Q5" s="5"/>
      <c r="R5" s="2"/>
    </row>
    <row r="6" spans="2:23" ht="4.5" customHeight="1" thickBot="1" x14ac:dyDescent="0.3">
      <c r="B6" s="1"/>
      <c r="C6" s="28"/>
      <c r="D6" s="29"/>
      <c r="E6" s="29"/>
      <c r="F6" s="29"/>
      <c r="G6" s="29"/>
      <c r="H6" s="30"/>
      <c r="K6" s="1"/>
      <c r="L6" s="1"/>
      <c r="M6" s="1"/>
      <c r="N6" s="8"/>
      <c r="O6" s="8"/>
      <c r="P6" s="8"/>
      <c r="Q6" s="5"/>
      <c r="R6" s="2"/>
      <c r="S6" s="2"/>
      <c r="T6" s="2"/>
      <c r="U6" s="2"/>
      <c r="V6" s="2"/>
    </row>
    <row r="7" spans="2:23" ht="13.8" thickBot="1" x14ac:dyDescent="0.3">
      <c r="B7" s="1"/>
      <c r="C7" s="47" t="s">
        <v>37</v>
      </c>
      <c r="D7" s="48"/>
      <c r="E7" s="48"/>
      <c r="F7" s="48"/>
      <c r="G7" s="48"/>
      <c r="H7" s="69">
        <f>COUNTIF(E12:I15,"A")</f>
        <v>13</v>
      </c>
      <c r="K7" s="1"/>
      <c r="L7" s="1"/>
      <c r="M7" s="6"/>
      <c r="N7" s="8"/>
      <c r="O7" s="8"/>
      <c r="P7" s="8"/>
      <c r="Q7" s="5"/>
      <c r="V7" s="2"/>
    </row>
    <row r="8" spans="2:23" ht="5.25" customHeight="1" thickBot="1" x14ac:dyDescent="0.3">
      <c r="B8" s="1"/>
      <c r="C8" s="28"/>
      <c r="D8" s="29"/>
      <c r="E8" s="29"/>
      <c r="F8" s="29"/>
      <c r="G8" s="29"/>
      <c r="H8" s="31"/>
      <c r="K8" s="1"/>
      <c r="L8" s="5"/>
      <c r="M8" s="5"/>
      <c r="N8" s="8"/>
      <c r="O8" s="8"/>
      <c r="P8" s="8"/>
      <c r="Q8" s="2"/>
      <c r="V8" s="2"/>
    </row>
    <row r="9" spans="2:23" ht="12.75" customHeight="1" thickBot="1" x14ac:dyDescent="0.3">
      <c r="B9" s="1"/>
      <c r="C9" s="47" t="s">
        <v>38</v>
      </c>
      <c r="D9" s="48"/>
      <c r="E9" s="48"/>
      <c r="F9" s="48"/>
      <c r="G9" s="48"/>
      <c r="H9" s="69">
        <f>COUNTIF(E12:I15,"C")</f>
        <v>4</v>
      </c>
      <c r="K9" s="43"/>
      <c r="L9" s="44"/>
      <c r="M9" s="44" t="s">
        <v>25</v>
      </c>
      <c r="N9" s="44"/>
      <c r="O9" s="44"/>
      <c r="P9" s="44"/>
      <c r="Q9" s="2"/>
      <c r="S9" s="272" t="s">
        <v>29</v>
      </c>
      <c r="T9" s="273"/>
      <c r="U9" s="274"/>
      <c r="V9" s="2"/>
    </row>
    <row r="10" spans="2:23" ht="16.5" customHeight="1" x14ac:dyDescent="0.25">
      <c r="B10" s="1"/>
      <c r="C10" s="1"/>
      <c r="D10" s="1"/>
      <c r="E10" s="1"/>
      <c r="F10" s="1"/>
      <c r="J10" s="5"/>
      <c r="K10" s="45" t="s">
        <v>24</v>
      </c>
      <c r="L10" s="43"/>
      <c r="M10" s="45"/>
      <c r="N10" s="44"/>
      <c r="O10" s="44"/>
      <c r="P10" s="46"/>
      <c r="Q10" s="2"/>
      <c r="S10" s="2"/>
      <c r="T10" s="2"/>
      <c r="U10" s="2"/>
      <c r="V10" s="2"/>
      <c r="W10" s="10"/>
    </row>
    <row r="11" spans="2:23" ht="13.5" customHeight="1" x14ac:dyDescent="0.25">
      <c r="B11" s="1"/>
      <c r="C11" s="1"/>
      <c r="D11" s="1"/>
      <c r="E11" s="61"/>
      <c r="F11" s="62"/>
      <c r="G11" s="62"/>
      <c r="H11" s="62"/>
      <c r="I11" s="6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1"/>
    </row>
    <row r="12" spans="2:23" ht="15.75" customHeight="1" x14ac:dyDescent="0.25">
      <c r="B12" s="1"/>
      <c r="C12" s="55"/>
      <c r="D12" s="56"/>
      <c r="E12" s="33" t="s">
        <v>16</v>
      </c>
      <c r="F12" s="33" t="s">
        <v>16</v>
      </c>
      <c r="G12" s="33" t="s">
        <v>16</v>
      </c>
      <c r="H12" s="33"/>
      <c r="I12" s="78" t="s">
        <v>18</v>
      </c>
      <c r="J12" s="34" t="s">
        <v>18</v>
      </c>
      <c r="K12" s="34" t="s">
        <v>18</v>
      </c>
      <c r="L12" s="34" t="s">
        <v>16</v>
      </c>
      <c r="M12" s="34" t="s">
        <v>16</v>
      </c>
      <c r="N12" s="34" t="s">
        <v>16</v>
      </c>
      <c r="O12" s="34" t="s">
        <v>16</v>
      </c>
      <c r="P12" s="34" t="s">
        <v>16</v>
      </c>
      <c r="Q12" s="34" t="s">
        <v>16</v>
      </c>
      <c r="R12" s="34" t="s">
        <v>16</v>
      </c>
      <c r="S12" s="34" t="s">
        <v>16</v>
      </c>
      <c r="T12" s="34" t="s">
        <v>16</v>
      </c>
      <c r="U12" s="34" t="s">
        <v>16</v>
      </c>
      <c r="V12" s="34"/>
      <c r="W12" s="11"/>
    </row>
    <row r="13" spans="2:23" ht="15.75" customHeight="1" x14ac:dyDescent="0.25">
      <c r="B13" s="53"/>
      <c r="C13" s="57"/>
      <c r="D13" s="58"/>
      <c r="E13" s="33" t="s">
        <v>16</v>
      </c>
      <c r="F13" s="33" t="s">
        <v>16</v>
      </c>
      <c r="G13" s="33" t="s">
        <v>16</v>
      </c>
      <c r="H13" s="78" t="s">
        <v>18</v>
      </c>
      <c r="I13" s="33" t="s">
        <v>16</v>
      </c>
      <c r="J13" s="34" t="s">
        <v>16</v>
      </c>
      <c r="K13" s="34" t="s">
        <v>16</v>
      </c>
      <c r="L13" s="34" t="s">
        <v>16</v>
      </c>
      <c r="M13" s="34" t="s">
        <v>16</v>
      </c>
      <c r="N13" s="34" t="s">
        <v>16</v>
      </c>
      <c r="O13" s="79" t="s">
        <v>18</v>
      </c>
      <c r="P13" s="34" t="s">
        <v>16</v>
      </c>
      <c r="Q13" s="34" t="s">
        <v>16</v>
      </c>
      <c r="R13" s="79" t="s">
        <v>18</v>
      </c>
      <c r="S13" s="34"/>
      <c r="T13" s="79" t="s">
        <v>18</v>
      </c>
      <c r="U13" s="34" t="s">
        <v>16</v>
      </c>
      <c r="V13" s="34"/>
      <c r="W13" s="11"/>
    </row>
    <row r="14" spans="2:23" ht="15.75" customHeight="1" x14ac:dyDescent="0.25">
      <c r="B14" s="54"/>
      <c r="C14" s="57"/>
      <c r="D14" s="58"/>
      <c r="E14" s="33" t="s">
        <v>16</v>
      </c>
      <c r="F14" s="78" t="s">
        <v>18</v>
      </c>
      <c r="G14" s="33"/>
      <c r="H14" s="33" t="s">
        <v>16</v>
      </c>
      <c r="I14" s="33"/>
      <c r="J14" s="34" t="s">
        <v>16</v>
      </c>
      <c r="K14" s="34" t="s">
        <v>16</v>
      </c>
      <c r="L14" s="34" t="s">
        <v>16</v>
      </c>
      <c r="M14" s="79" t="s">
        <v>18</v>
      </c>
      <c r="N14" s="34"/>
      <c r="O14" s="79" t="s">
        <v>18</v>
      </c>
      <c r="P14" s="34"/>
      <c r="Q14" s="34" t="s">
        <v>16</v>
      </c>
      <c r="R14" s="79" t="s">
        <v>18</v>
      </c>
      <c r="S14" s="34" t="s">
        <v>16</v>
      </c>
      <c r="T14" s="79" t="s">
        <v>18</v>
      </c>
      <c r="U14" s="34" t="s">
        <v>16</v>
      </c>
      <c r="V14" s="34" t="s">
        <v>16</v>
      </c>
      <c r="W14" s="11"/>
    </row>
    <row r="15" spans="2:23" ht="15.75" customHeight="1" x14ac:dyDescent="0.25">
      <c r="C15" s="59"/>
      <c r="D15" s="60"/>
      <c r="E15" s="33" t="s">
        <v>16</v>
      </c>
      <c r="F15" s="33" t="s">
        <v>16</v>
      </c>
      <c r="G15" s="78" t="s">
        <v>18</v>
      </c>
      <c r="H15" s="33" t="s">
        <v>16</v>
      </c>
      <c r="I15" s="33" t="s">
        <v>16</v>
      </c>
      <c r="J15" s="34" t="s">
        <v>16</v>
      </c>
      <c r="K15" s="34" t="s">
        <v>18</v>
      </c>
      <c r="L15" s="34" t="s">
        <v>16</v>
      </c>
      <c r="M15" s="34" t="s">
        <v>16</v>
      </c>
      <c r="N15" s="34" t="s">
        <v>16</v>
      </c>
      <c r="O15" s="34" t="s">
        <v>16</v>
      </c>
      <c r="P15" s="34" t="s">
        <v>16</v>
      </c>
      <c r="Q15" s="34" t="s">
        <v>16</v>
      </c>
      <c r="R15" s="34"/>
      <c r="S15" s="34" t="s">
        <v>16</v>
      </c>
      <c r="T15" s="34" t="s">
        <v>16</v>
      </c>
      <c r="U15" s="34"/>
      <c r="V15" s="34"/>
      <c r="W15" s="11"/>
    </row>
    <row r="16" spans="2:23" ht="13.5" customHeight="1" x14ac:dyDescent="0.25">
      <c r="E16" s="61"/>
      <c r="F16" s="62"/>
      <c r="G16" s="62"/>
      <c r="H16" s="62"/>
      <c r="I16" s="6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1"/>
    </row>
    <row r="17" spans="3:23" ht="15.75" customHeight="1" x14ac:dyDescent="0.25">
      <c r="E17" s="2"/>
      <c r="F17" s="2"/>
      <c r="G17" s="2"/>
      <c r="H17" s="2"/>
      <c r="I17" s="2"/>
      <c r="J17" s="5"/>
      <c r="K17" s="45" t="s">
        <v>24</v>
      </c>
      <c r="L17" s="44"/>
      <c r="M17" s="44"/>
      <c r="N17" s="44"/>
      <c r="O17" s="43"/>
      <c r="P17" s="2"/>
      <c r="Q17" s="2"/>
      <c r="R17" s="2"/>
      <c r="S17" s="2"/>
      <c r="T17" s="2"/>
      <c r="U17" s="2"/>
      <c r="V17" s="2"/>
      <c r="W17" s="12"/>
    </row>
    <row r="18" spans="3:23" ht="12.75" customHeight="1" x14ac:dyDescent="0.25">
      <c r="C18" s="281" t="s">
        <v>23</v>
      </c>
      <c r="D18" s="282"/>
      <c r="E18" s="282"/>
      <c r="F18" s="282"/>
      <c r="G18" s="282"/>
      <c r="H18" s="283"/>
      <c r="K18" s="43"/>
      <c r="L18" s="44"/>
      <c r="M18" s="44" t="s">
        <v>25</v>
      </c>
      <c r="N18" s="44"/>
      <c r="O18" s="44"/>
      <c r="P18" s="5"/>
      <c r="Q18" s="2"/>
      <c r="R18" s="2"/>
      <c r="S18" s="275" t="s">
        <v>41</v>
      </c>
      <c r="T18" s="276"/>
      <c r="U18" s="277"/>
      <c r="W18" s="13"/>
    </row>
    <row r="19" spans="3:23" ht="12.75" customHeight="1" x14ac:dyDescent="0.25">
      <c r="C19" s="75" t="s">
        <v>17</v>
      </c>
      <c r="D19" s="50"/>
      <c r="E19" s="50"/>
      <c r="F19" s="50"/>
      <c r="G19" s="50"/>
      <c r="H19" s="70">
        <f>4*13</f>
        <v>52</v>
      </c>
      <c r="L19" s="2"/>
      <c r="M19" s="5"/>
      <c r="N19" s="5"/>
      <c r="O19" s="5"/>
      <c r="P19" s="5"/>
      <c r="Q19" s="5"/>
      <c r="R19" s="2"/>
      <c r="W19" s="2"/>
    </row>
    <row r="20" spans="3:23" ht="5.25" customHeight="1" thickBot="1" x14ac:dyDescent="0.3">
      <c r="C20" s="15"/>
      <c r="D20" s="16"/>
      <c r="E20" s="16"/>
      <c r="F20" s="16"/>
      <c r="G20" s="16"/>
      <c r="H20" s="17"/>
      <c r="M20" s="2"/>
      <c r="N20" s="5"/>
      <c r="O20" s="5"/>
      <c r="P20" s="5"/>
      <c r="Q20" s="5"/>
      <c r="R20" s="2"/>
    </row>
    <row r="21" spans="3:23" ht="13.8" thickBot="1" x14ac:dyDescent="0.3">
      <c r="C21" s="18" t="s">
        <v>37</v>
      </c>
      <c r="D21" s="19"/>
      <c r="E21" s="19"/>
      <c r="F21" s="19"/>
      <c r="G21" s="20"/>
      <c r="H21" s="71">
        <f>COUNTIF(J12:V15,"A")</f>
        <v>34</v>
      </c>
      <c r="M21" s="2"/>
      <c r="N21" s="2"/>
      <c r="O21" s="5"/>
      <c r="P21" s="5"/>
      <c r="Q21" s="5"/>
      <c r="R21" s="5"/>
    </row>
    <row r="22" spans="3:23" ht="5.25" customHeight="1" thickBot="1" x14ac:dyDescent="0.3">
      <c r="C22" s="15"/>
      <c r="D22" s="16"/>
      <c r="E22" s="16"/>
      <c r="F22" s="16"/>
      <c r="G22" s="16"/>
      <c r="H22" s="25"/>
      <c r="M22" s="2"/>
      <c r="N22" s="2"/>
      <c r="O22" s="2"/>
      <c r="P22" s="5"/>
      <c r="Q22" s="5"/>
      <c r="R22" s="5"/>
    </row>
    <row r="23" spans="3:23" ht="13.8" thickBot="1" x14ac:dyDescent="0.3">
      <c r="C23" s="18" t="s">
        <v>38</v>
      </c>
      <c r="D23" s="19"/>
      <c r="E23" s="19"/>
      <c r="F23" s="19"/>
      <c r="G23" s="20"/>
      <c r="H23" s="71">
        <f>COUNTIF(J12:V15,"C")</f>
        <v>10</v>
      </c>
      <c r="M23" s="2"/>
      <c r="N23" s="2"/>
      <c r="O23" s="2"/>
      <c r="P23" s="5"/>
      <c r="Q23" s="5"/>
      <c r="R23" s="5"/>
      <c r="S23" s="5"/>
      <c r="V23" t="s">
        <v>36</v>
      </c>
    </row>
    <row r="24" spans="3:23" x14ac:dyDescent="0.25">
      <c r="C24" s="3"/>
      <c r="D24" s="3"/>
      <c r="E24" s="3"/>
      <c r="F24" s="3"/>
      <c r="G24" s="3"/>
      <c r="H24" s="3"/>
      <c r="M24" s="2"/>
      <c r="N24" s="2"/>
      <c r="O24" s="2"/>
      <c r="P24" s="2"/>
      <c r="Q24" s="5"/>
      <c r="R24" s="5"/>
      <c r="S24" s="5"/>
    </row>
    <row r="25" spans="3:23" x14ac:dyDescent="0.25">
      <c r="C25" s="3"/>
      <c r="D25" s="3"/>
      <c r="E25" s="3"/>
      <c r="F25" s="3"/>
      <c r="G25" s="3"/>
      <c r="H25" s="3"/>
      <c r="M25" s="2"/>
      <c r="N25" s="2"/>
      <c r="O25" s="2"/>
      <c r="P25" s="2"/>
      <c r="Q25" s="2"/>
      <c r="R25" s="2"/>
      <c r="S25" s="5"/>
      <c r="T25" s="2"/>
    </row>
    <row r="26" spans="3:23" ht="13.8" thickBot="1" x14ac:dyDescent="0.3">
      <c r="C26" s="269" t="s">
        <v>35</v>
      </c>
      <c r="D26" s="270"/>
      <c r="E26" s="270"/>
      <c r="F26" s="270"/>
      <c r="G26" s="270"/>
      <c r="H26" s="271"/>
      <c r="J26" s="51" t="s">
        <v>39</v>
      </c>
      <c r="K26" s="52"/>
      <c r="L26" s="52"/>
      <c r="M26" s="24"/>
      <c r="N26" s="24"/>
      <c r="O26" s="24"/>
      <c r="P26" s="2"/>
      <c r="Q26" s="2"/>
      <c r="R26" s="2"/>
      <c r="S26" s="2"/>
      <c r="T26" s="2"/>
    </row>
    <row r="27" spans="3:23" ht="13.8" thickBot="1" x14ac:dyDescent="0.3">
      <c r="C27" s="22" t="s">
        <v>21</v>
      </c>
      <c r="D27" s="23"/>
      <c r="E27" s="23"/>
      <c r="F27" s="23"/>
      <c r="G27" s="23"/>
      <c r="H27" s="72">
        <f>COUNTIF(E12:V15,"C")</f>
        <v>14</v>
      </c>
      <c r="J27" s="73" t="s">
        <v>27</v>
      </c>
      <c r="K27" s="21"/>
      <c r="L27" s="21"/>
      <c r="M27" s="21"/>
      <c r="N27" s="21"/>
      <c r="O27" s="21"/>
      <c r="P27" s="76">
        <f>COUNTIF(E12:I15,"")</f>
        <v>3</v>
      </c>
    </row>
    <row r="28" spans="3:23" ht="3" customHeight="1" thickBot="1" x14ac:dyDescent="0.3">
      <c r="C28" s="3"/>
      <c r="D28" s="3"/>
      <c r="E28" s="3"/>
      <c r="F28" s="3"/>
      <c r="G28" s="3"/>
      <c r="H28" s="26"/>
      <c r="J28" s="3"/>
      <c r="P28" s="27"/>
    </row>
    <row r="29" spans="3:23" ht="13.8" thickBot="1" x14ac:dyDescent="0.3">
      <c r="C29" s="22" t="s">
        <v>22</v>
      </c>
      <c r="D29" s="23"/>
      <c r="E29" s="23"/>
      <c r="F29" s="23"/>
      <c r="G29" s="23"/>
      <c r="H29" s="72">
        <f>COUNTIF(E12:V15,"A")</f>
        <v>47</v>
      </c>
      <c r="J29" s="18" t="s">
        <v>28</v>
      </c>
      <c r="K29" s="14"/>
      <c r="L29" s="14"/>
      <c r="M29" s="14"/>
      <c r="N29" s="14"/>
      <c r="O29" s="14"/>
      <c r="P29" s="77">
        <f>COUNTBLANK(J12:V15)</f>
        <v>8</v>
      </c>
    </row>
    <row r="30" spans="3:23" ht="3" customHeight="1" thickBot="1" x14ac:dyDescent="0.3">
      <c r="C30" s="3"/>
      <c r="D30" s="3"/>
      <c r="E30" s="3"/>
      <c r="F30" s="3"/>
      <c r="G30" s="3"/>
      <c r="H30" s="26"/>
      <c r="J30" s="3"/>
      <c r="L30" s="2"/>
    </row>
    <row r="31" spans="3:23" ht="13.8" thickBot="1" x14ac:dyDescent="0.3">
      <c r="C31" s="22" t="s">
        <v>20</v>
      </c>
      <c r="D31" s="23"/>
      <c r="E31" s="23"/>
      <c r="F31" s="23"/>
      <c r="G31" s="23"/>
      <c r="H31" s="72">
        <f>H27+H29</f>
        <v>61</v>
      </c>
      <c r="J31" s="22" t="s">
        <v>30</v>
      </c>
      <c r="K31" s="32"/>
      <c r="L31" s="32"/>
      <c r="M31" s="32"/>
      <c r="N31" s="32"/>
      <c r="O31" s="32"/>
      <c r="P31" s="76">
        <f>COUNTBLANK(E12:V15)</f>
        <v>11</v>
      </c>
    </row>
    <row r="32" spans="3:23" ht="3" customHeight="1" x14ac:dyDescent="0.25">
      <c r="L32" s="2"/>
    </row>
    <row r="33" spans="3:17" ht="6.75" customHeight="1" x14ac:dyDescent="0.25"/>
    <row r="34" spans="3:17" ht="15" x14ac:dyDescent="0.25">
      <c r="C34" s="64" t="s">
        <v>43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.75" customHeight="1" x14ac:dyDescent="0.25">
      <c r="C35" s="67" t="s">
        <v>44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5" customHeight="1" x14ac:dyDescent="0.25">
      <c r="C36" s="64" t="s">
        <v>42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13.8" x14ac:dyDescent="0.25">
      <c r="C37" s="64" t="s">
        <v>155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9" spans="3:17" ht="13.8" thickBot="1" x14ac:dyDescent="0.3"/>
    <row r="40" spans="3:17" ht="19.5" customHeight="1" thickBot="1" x14ac:dyDescent="0.35">
      <c r="C40" s="292" t="s">
        <v>151</v>
      </c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7"/>
    </row>
    <row r="42" spans="3:17" x14ac:dyDescent="0.25">
      <c r="C42" s="295" t="s">
        <v>152</v>
      </c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</row>
  </sheetData>
  <mergeCells count="8">
    <mergeCell ref="C42:Q42"/>
    <mergeCell ref="C40:Q40"/>
    <mergeCell ref="C26:H26"/>
    <mergeCell ref="S9:U9"/>
    <mergeCell ref="S18:U18"/>
    <mergeCell ref="B2:K2"/>
    <mergeCell ref="C18:H18"/>
    <mergeCell ref="C4:H4"/>
  </mergeCells>
  <phoneticPr fontId="0" type="noConversion"/>
  <conditionalFormatting sqref="E12:I15">
    <cfRule type="cellIs" dxfId="0" priority="1" stopIfTrue="1" operator="equal">
      <formula>"""A"""</formula>
    </cfRule>
  </conditionalFormatting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Basic Formulae</vt:lpstr>
      <vt:lpstr>Sale</vt:lpstr>
      <vt:lpstr>Weather</vt:lpstr>
      <vt:lpstr>Bookings</vt:lpstr>
      <vt:lpstr>Sale ANSWERS</vt:lpstr>
      <vt:lpstr>Weather ANSWERS</vt:lpstr>
      <vt:lpstr>Bookings ANSWERS</vt:lpstr>
      <vt:lpstr>'Basic Formulae'!Grades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Karen Titman</cp:lastModifiedBy>
  <cp:lastPrinted>2006-11-29T11:58:52Z</cp:lastPrinted>
  <dcterms:created xsi:type="dcterms:W3CDTF">2000-01-03T11:09:10Z</dcterms:created>
  <dcterms:modified xsi:type="dcterms:W3CDTF">2020-03-29T21:07:20Z</dcterms:modified>
</cp:coreProperties>
</file>